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732308A4-77FF-41BF-9AB2-7CAF7916BFC4}" xr6:coauthVersionLast="45" xr6:coauthVersionMax="45" xr10:uidLastSave="{00000000-0000-0000-0000-000000000000}"/>
  <bookViews>
    <workbookView xWindow="-120" yWindow="-120" windowWidth="20730" windowHeight="11160" tabRatio="820" firstSheet="4" activeTab="5" xr2:uid="{00000000-000D-0000-FFFF-FFFF00000000}"/>
  </bookViews>
  <sheets>
    <sheet name="Presupuesto" sheetId="22" state="hidden" r:id="rId1"/>
    <sheet name="Ventas Asesores" sheetId="34" state="hidden" r:id="rId2"/>
    <sheet name="Ventas" sheetId="32" state="hidden" r:id="rId3"/>
    <sheet name="Informe Diario P&amp;U" sheetId="30" state="hidden" r:id="rId4"/>
    <sheet name="Informe Diario U" sheetId="33" r:id="rId5"/>
    <sheet name="Informe x Asesor" sheetId="25" r:id="rId6"/>
    <sheet name="retirados por no ventas " sheetId="35" state="hidden" r:id="rId7"/>
  </sheets>
  <definedNames>
    <definedName name="_xlnm._FilterDatabase" localSheetId="5" hidden="1">'Informe x Asesor'!$A$6:$M$162</definedName>
    <definedName name="_xlnm._FilterDatabase" localSheetId="1" hidden="1">'Ventas Asesores'!$A$3:$Y$133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" i="34" l="1"/>
  <c r="Y5" i="34"/>
  <c r="Y6" i="34"/>
  <c r="Y7" i="34"/>
  <c r="Y8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Y34" i="34"/>
  <c r="Y35" i="34"/>
  <c r="Y36" i="34"/>
  <c r="Y37" i="34"/>
  <c r="Y38" i="34"/>
  <c r="Y39" i="34"/>
  <c r="Y40" i="34"/>
  <c r="Y41" i="34"/>
  <c r="Y42" i="34"/>
  <c r="Y43" i="34"/>
  <c r="Y44" i="34"/>
  <c r="Y45" i="34"/>
  <c r="Y46" i="34"/>
  <c r="Y47" i="34"/>
  <c r="Y48" i="34"/>
  <c r="Y49" i="34"/>
  <c r="T23" i="34" l="1"/>
  <c r="T24" i="34"/>
  <c r="P64" i="34"/>
  <c r="P112" i="34"/>
  <c r="P113" i="34"/>
  <c r="P114" i="34"/>
  <c r="P115" i="34"/>
  <c r="P116" i="34"/>
  <c r="P117" i="34"/>
  <c r="P118" i="34"/>
  <c r="L62" i="34"/>
  <c r="L63" i="34"/>
  <c r="L64" i="34"/>
  <c r="D121" i="34"/>
  <c r="D122" i="34"/>
  <c r="D123" i="34"/>
  <c r="D124" i="34"/>
  <c r="D4" i="34" l="1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T20" i="34" l="1"/>
  <c r="T21" i="34"/>
  <c r="T22" i="34"/>
  <c r="P4" i="34"/>
  <c r="P5" i="34"/>
  <c r="P6" i="34"/>
  <c r="P7" i="34"/>
  <c r="P8" i="34"/>
  <c r="P9" i="34"/>
  <c r="P10" i="34"/>
  <c r="P11" i="34"/>
  <c r="P12" i="34"/>
  <c r="P13" i="34"/>
  <c r="P14" i="34"/>
  <c r="P15" i="34"/>
  <c r="P16" i="34"/>
  <c r="P17" i="34"/>
  <c r="P18" i="34"/>
  <c r="P19" i="34"/>
  <c r="P20" i="34"/>
  <c r="P21" i="34"/>
  <c r="P22" i="34"/>
  <c r="P23" i="34"/>
  <c r="P24" i="34"/>
  <c r="P25" i="34"/>
  <c r="P26" i="34"/>
  <c r="P27" i="34"/>
  <c r="P28" i="34"/>
  <c r="P29" i="34"/>
  <c r="P30" i="34"/>
  <c r="P31" i="34"/>
  <c r="P32" i="34"/>
  <c r="P33" i="34"/>
  <c r="P34" i="34"/>
  <c r="P35" i="34"/>
  <c r="P36" i="34"/>
  <c r="P37" i="34"/>
  <c r="P38" i="34"/>
  <c r="P39" i="34"/>
  <c r="P40" i="34"/>
  <c r="P41" i="34"/>
  <c r="P42" i="34"/>
  <c r="P43" i="34"/>
  <c r="P44" i="34"/>
  <c r="P45" i="34"/>
  <c r="P46" i="34"/>
  <c r="P47" i="34"/>
  <c r="P48" i="34"/>
  <c r="P49" i="34"/>
  <c r="P50" i="34"/>
  <c r="P51" i="34"/>
  <c r="P52" i="34"/>
  <c r="P53" i="34"/>
  <c r="P54" i="34"/>
  <c r="P55" i="34"/>
  <c r="P56" i="34"/>
  <c r="P57" i="34"/>
  <c r="P58" i="34"/>
  <c r="P59" i="34"/>
  <c r="P60" i="34"/>
  <c r="P61" i="34"/>
  <c r="P62" i="34"/>
  <c r="P63" i="34"/>
  <c r="P65" i="34"/>
  <c r="P66" i="34"/>
  <c r="P67" i="34"/>
  <c r="P68" i="34"/>
  <c r="P69" i="34"/>
  <c r="P70" i="34"/>
  <c r="P71" i="34"/>
  <c r="P72" i="34"/>
  <c r="P73" i="34"/>
  <c r="P74" i="34"/>
  <c r="P75" i="34"/>
  <c r="P76" i="34"/>
  <c r="P77" i="34"/>
  <c r="P78" i="34"/>
  <c r="P79" i="34"/>
  <c r="P80" i="34"/>
  <c r="P81" i="34"/>
  <c r="P82" i="34"/>
  <c r="P83" i="34"/>
  <c r="P84" i="34"/>
  <c r="P85" i="34"/>
  <c r="P86" i="34"/>
  <c r="P87" i="34"/>
  <c r="P88" i="34"/>
  <c r="P89" i="34"/>
  <c r="P90" i="34"/>
  <c r="P91" i="34"/>
  <c r="P92" i="34"/>
  <c r="P93" i="34"/>
  <c r="P94" i="34"/>
  <c r="P95" i="34"/>
  <c r="P96" i="34"/>
  <c r="P97" i="34"/>
  <c r="P98" i="34"/>
  <c r="P99" i="34"/>
  <c r="P100" i="34"/>
  <c r="P101" i="34"/>
  <c r="P102" i="34"/>
  <c r="P103" i="34"/>
  <c r="P104" i="34"/>
  <c r="P105" i="34"/>
  <c r="P106" i="34"/>
  <c r="P107" i="34"/>
  <c r="P108" i="34"/>
  <c r="P109" i="34"/>
  <c r="P110" i="34"/>
  <c r="P111" i="34"/>
  <c r="P3" i="34"/>
  <c r="L60" i="34"/>
  <c r="L61" i="34"/>
  <c r="L56" i="34" l="1"/>
  <c r="L57" i="34"/>
  <c r="L58" i="34"/>
  <c r="L59" i="34"/>
  <c r="T17" i="34" l="1"/>
  <c r="T18" i="34"/>
  <c r="T19" i="34"/>
  <c r="L55" i="34"/>
  <c r="T15" i="34" l="1"/>
  <c r="T16" i="34"/>
  <c r="L51" i="34"/>
  <c r="L52" i="34"/>
  <c r="L53" i="34"/>
  <c r="L54" i="34"/>
  <c r="T12" i="34" l="1"/>
  <c r="T13" i="34"/>
  <c r="T14" i="34"/>
  <c r="L46" i="34"/>
  <c r="L47" i="34"/>
  <c r="L48" i="34"/>
  <c r="L49" i="34"/>
  <c r="L50" i="34"/>
  <c r="L43" i="34" l="1"/>
  <c r="L44" i="34"/>
  <c r="L45" i="34"/>
  <c r="L39" i="34" l="1"/>
  <c r="L40" i="34"/>
  <c r="L41" i="34"/>
  <c r="L42" i="34"/>
  <c r="H26" i="34" l="1"/>
  <c r="H27" i="34"/>
  <c r="H23" i="34" l="1"/>
  <c r="H24" i="34"/>
  <c r="H25" i="34"/>
  <c r="H21" i="34" l="1"/>
  <c r="H22" i="34"/>
  <c r="H20" i="34" l="1"/>
  <c r="H18" i="34" l="1"/>
  <c r="H19" i="34"/>
  <c r="H14" i="34" l="1"/>
  <c r="H15" i="34"/>
  <c r="H16" i="34"/>
  <c r="H17" i="34"/>
  <c r="L32" i="34" l="1"/>
  <c r="L33" i="34"/>
  <c r="L34" i="34"/>
  <c r="L35" i="34"/>
  <c r="L36" i="34"/>
  <c r="L37" i="34"/>
  <c r="L38" i="34"/>
  <c r="H8" i="34"/>
  <c r="H9" i="34"/>
  <c r="H10" i="34"/>
  <c r="H11" i="34"/>
  <c r="H12" i="34"/>
  <c r="H13" i="34"/>
  <c r="L24" i="34" l="1"/>
  <c r="L25" i="34"/>
  <c r="L26" i="34"/>
  <c r="L27" i="34"/>
  <c r="L28" i="34"/>
  <c r="L29" i="34"/>
  <c r="L30" i="34"/>
  <c r="L31" i="34"/>
  <c r="Y3" i="34" l="1"/>
  <c r="T3" i="34"/>
  <c r="T4" i="34"/>
  <c r="T5" i="34"/>
  <c r="T6" i="34" l="1"/>
  <c r="T7" i="34"/>
  <c r="T8" i="34"/>
  <c r="T9" i="34"/>
  <c r="T10" i="34"/>
  <c r="T11" i="34"/>
  <c r="L4" i="34" l="1"/>
  <c r="L5" i="34"/>
  <c r="L6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3" i="34"/>
  <c r="H6" i="34" l="1"/>
  <c r="H4" i="34" l="1"/>
  <c r="H5" i="34"/>
  <c r="H7" i="34"/>
  <c r="H3" i="34"/>
  <c r="D3" i="34" l="1"/>
  <c r="AK20" i="30" l="1"/>
  <c r="AL20" i="30"/>
  <c r="AM20" i="30"/>
  <c r="AN20" i="30"/>
  <c r="AO20" i="30"/>
  <c r="AP20" i="30"/>
  <c r="DS66" i="30" l="1"/>
  <c r="DS17" i="30" s="1"/>
  <c r="DN66" i="30"/>
  <c r="DM66" i="30"/>
  <c r="DM17" i="30" s="1"/>
  <c r="DL66" i="30"/>
  <c r="DL17" i="30" s="1"/>
  <c r="DI66" i="30"/>
  <c r="DI17" i="30" s="1"/>
  <c r="DD66" i="30"/>
  <c r="DD17" i="30" s="1"/>
  <c r="DC66" i="30"/>
  <c r="DB66" i="30"/>
  <c r="DB17" i="30" s="1"/>
  <c r="CY66" i="30"/>
  <c r="CY17" i="30" s="1"/>
  <c r="CT66" i="30"/>
  <c r="CS66" i="30"/>
  <c r="CS17" i="30" s="1"/>
  <c r="CR66" i="30"/>
  <c r="CR17" i="30" s="1"/>
  <c r="CO66" i="30"/>
  <c r="CO17" i="30" s="1"/>
  <c r="CJ66" i="30"/>
  <c r="CI66" i="30"/>
  <c r="CI17" i="30" s="1"/>
  <c r="CH66" i="30"/>
  <c r="CH17" i="30" s="1"/>
  <c r="CE66" i="30"/>
  <c r="CE17" i="30" s="1"/>
  <c r="BZ66" i="30"/>
  <c r="BY66" i="30"/>
  <c r="BX66" i="30"/>
  <c r="BX17" i="30" s="1"/>
  <c r="BU66" i="30"/>
  <c r="BU17" i="30" s="1"/>
  <c r="BP66" i="30"/>
  <c r="BP17" i="30" s="1"/>
  <c r="BO66" i="30"/>
  <c r="BN66" i="30"/>
  <c r="BN17" i="30" s="1"/>
  <c r="BK66" i="30"/>
  <c r="BF66" i="30"/>
  <c r="BE66" i="30"/>
  <c r="BD66" i="30"/>
  <c r="BD17" i="30" s="1"/>
  <c r="BA66" i="30"/>
  <c r="BA17" i="30" s="1"/>
  <c r="AV66" i="30"/>
  <c r="AU66" i="30"/>
  <c r="AT66" i="30"/>
  <c r="AT17" i="30" s="1"/>
  <c r="AQ66" i="30"/>
  <c r="AQ17" i="30" s="1"/>
  <c r="AL66" i="30"/>
  <c r="AK66" i="30"/>
  <c r="AK17" i="30" s="1"/>
  <c r="AJ66" i="30"/>
  <c r="AJ17" i="30" s="1"/>
  <c r="AG66" i="30"/>
  <c r="AG17" i="30" s="1"/>
  <c r="AB66" i="30"/>
  <c r="AA66" i="30"/>
  <c r="AA17" i="30" s="1"/>
  <c r="Z66" i="30"/>
  <c r="Z17" i="30" s="1"/>
  <c r="W66" i="30"/>
  <c r="W17" i="30" s="1"/>
  <c r="R66" i="30"/>
  <c r="Q66" i="30"/>
  <c r="Q17" i="30" s="1"/>
  <c r="P66" i="30"/>
  <c r="P17" i="30" s="1"/>
  <c r="M66" i="30"/>
  <c r="M17" i="30" s="1"/>
  <c r="H66" i="30"/>
  <c r="H17" i="30" s="1"/>
  <c r="G66" i="30"/>
  <c r="G17" i="30" s="1"/>
  <c r="F66" i="30"/>
  <c r="F17" i="30" s="1"/>
  <c r="DS62" i="30"/>
  <c r="DN62" i="30"/>
  <c r="DM62" i="30"/>
  <c r="DL62" i="30"/>
  <c r="DI62" i="30"/>
  <c r="DD62" i="30"/>
  <c r="DC62" i="30"/>
  <c r="DB62" i="30"/>
  <c r="CY62" i="30"/>
  <c r="CT62" i="30"/>
  <c r="CS62" i="30"/>
  <c r="CR62" i="30"/>
  <c r="CO62" i="30"/>
  <c r="CJ62" i="30"/>
  <c r="CI62" i="30"/>
  <c r="CH62" i="30"/>
  <c r="CE62" i="30"/>
  <c r="BZ62" i="30"/>
  <c r="BY62" i="30"/>
  <c r="BX62" i="30"/>
  <c r="BU62" i="30"/>
  <c r="BP62" i="30"/>
  <c r="BO62" i="30"/>
  <c r="BN62" i="30"/>
  <c r="BK62" i="30"/>
  <c r="BF62" i="30"/>
  <c r="BE62" i="30"/>
  <c r="BD62" i="30"/>
  <c r="BA62" i="30"/>
  <c r="AV62" i="30"/>
  <c r="AU62" i="30"/>
  <c r="AT62" i="30"/>
  <c r="AQ62" i="30"/>
  <c r="AL62" i="30"/>
  <c r="AK62" i="30"/>
  <c r="AJ62" i="30"/>
  <c r="AG62" i="30"/>
  <c r="AB62" i="30"/>
  <c r="AA62" i="30"/>
  <c r="Z62" i="30"/>
  <c r="W62" i="30"/>
  <c r="R62" i="30"/>
  <c r="Q62" i="30"/>
  <c r="P62" i="30"/>
  <c r="M62" i="30"/>
  <c r="H62" i="30"/>
  <c r="G62" i="30"/>
  <c r="F62" i="30"/>
  <c r="DS61" i="30"/>
  <c r="DS63" i="30" s="1"/>
  <c r="DN61" i="30"/>
  <c r="DM61" i="30"/>
  <c r="DL61" i="30"/>
  <c r="DL63" i="30" s="1"/>
  <c r="DI61" i="30"/>
  <c r="DI63" i="30" s="1"/>
  <c r="DD61" i="30"/>
  <c r="DC61" i="30"/>
  <c r="DB61" i="30"/>
  <c r="DB63" i="30" s="1"/>
  <c r="DB16" i="30" s="1"/>
  <c r="CY61" i="30"/>
  <c r="CY63" i="30" s="1"/>
  <c r="CT61" i="30"/>
  <c r="CS61" i="30"/>
  <c r="CR61" i="30"/>
  <c r="CR63" i="30" s="1"/>
  <c r="CR16" i="30" s="1"/>
  <c r="CO61" i="30"/>
  <c r="CO63" i="30" s="1"/>
  <c r="CJ61" i="30"/>
  <c r="CI61" i="30"/>
  <c r="CH61" i="30"/>
  <c r="CH63" i="30" s="1"/>
  <c r="CH16" i="30" s="1"/>
  <c r="CE61" i="30"/>
  <c r="CE63" i="30" s="1"/>
  <c r="BZ61" i="30"/>
  <c r="BY61" i="30"/>
  <c r="BX61" i="30"/>
  <c r="BX63" i="30" s="1"/>
  <c r="BX16" i="30" s="1"/>
  <c r="BU61" i="30"/>
  <c r="BP61" i="30"/>
  <c r="BO61" i="30"/>
  <c r="BN61" i="30"/>
  <c r="BK61" i="30"/>
  <c r="BK63" i="30" s="1"/>
  <c r="BK16" i="30" s="1"/>
  <c r="BF61" i="30"/>
  <c r="BE61" i="30"/>
  <c r="BD61" i="30"/>
  <c r="BA61" i="30"/>
  <c r="BA63" i="30" s="1"/>
  <c r="AV61" i="30"/>
  <c r="AU61" i="30"/>
  <c r="AT61" i="30"/>
  <c r="AQ61" i="30"/>
  <c r="AQ63" i="30" s="1"/>
  <c r="AL61" i="30"/>
  <c r="AK61" i="30"/>
  <c r="AJ61" i="30"/>
  <c r="AG61" i="30"/>
  <c r="AG63" i="30" s="1"/>
  <c r="AB61" i="30"/>
  <c r="AA61" i="30"/>
  <c r="Z61" i="30"/>
  <c r="W61" i="30"/>
  <c r="W63" i="30" s="1"/>
  <c r="W16" i="30" s="1"/>
  <c r="R61" i="30"/>
  <c r="Q61" i="30"/>
  <c r="P61" i="30"/>
  <c r="M61" i="30"/>
  <c r="M63" i="30" s="1"/>
  <c r="M16" i="30" s="1"/>
  <c r="H61" i="30"/>
  <c r="G61" i="30"/>
  <c r="F61" i="30"/>
  <c r="DS59" i="30"/>
  <c r="DN59" i="30"/>
  <c r="DM59" i="30"/>
  <c r="DL59" i="30"/>
  <c r="DI59" i="30"/>
  <c r="DD59" i="30"/>
  <c r="DC59" i="30"/>
  <c r="DB59" i="30"/>
  <c r="CY59" i="30"/>
  <c r="CT59" i="30"/>
  <c r="CS59" i="30"/>
  <c r="CR59" i="30"/>
  <c r="CO59" i="30"/>
  <c r="CJ59" i="30"/>
  <c r="CI59" i="30"/>
  <c r="CH59" i="30"/>
  <c r="CE59" i="30"/>
  <c r="BZ59" i="30"/>
  <c r="BY59" i="30"/>
  <c r="BX59" i="30"/>
  <c r="BU59" i="30"/>
  <c r="BP59" i="30"/>
  <c r="BO59" i="30"/>
  <c r="BN59" i="30"/>
  <c r="BK59" i="30"/>
  <c r="BF59" i="30"/>
  <c r="BE59" i="30"/>
  <c r="BD59" i="30"/>
  <c r="BA59" i="30"/>
  <c r="AV59" i="30"/>
  <c r="AU59" i="30"/>
  <c r="AT59" i="30"/>
  <c r="AQ59" i="30"/>
  <c r="AL59" i="30"/>
  <c r="AK59" i="30"/>
  <c r="AJ59" i="30"/>
  <c r="AG59" i="30"/>
  <c r="AB59" i="30"/>
  <c r="AA59" i="30"/>
  <c r="Z59" i="30"/>
  <c r="W59" i="30"/>
  <c r="R59" i="30"/>
  <c r="Q59" i="30"/>
  <c r="P59" i="30"/>
  <c r="M59" i="30"/>
  <c r="H59" i="30"/>
  <c r="G59" i="30"/>
  <c r="F59" i="30"/>
  <c r="DS58" i="30"/>
  <c r="DN58" i="30"/>
  <c r="DM58" i="30"/>
  <c r="DL58" i="30"/>
  <c r="DI58" i="30"/>
  <c r="DD58" i="30"/>
  <c r="DC58" i="30"/>
  <c r="DB58" i="30"/>
  <c r="CY58" i="30"/>
  <c r="CT58" i="30"/>
  <c r="CS58" i="30"/>
  <c r="CR58" i="30"/>
  <c r="CO58" i="30"/>
  <c r="CJ58" i="30"/>
  <c r="CI58" i="30"/>
  <c r="CH58" i="30"/>
  <c r="CE58" i="30"/>
  <c r="BZ58" i="30"/>
  <c r="BY58" i="30"/>
  <c r="BX58" i="30"/>
  <c r="BU58" i="30"/>
  <c r="BP58" i="30"/>
  <c r="BO58" i="30"/>
  <c r="BN58" i="30"/>
  <c r="BK58" i="30"/>
  <c r="BF58" i="30"/>
  <c r="BE58" i="30"/>
  <c r="BD58" i="30"/>
  <c r="BA58" i="30"/>
  <c r="AV58" i="30"/>
  <c r="AU58" i="30"/>
  <c r="AT58" i="30"/>
  <c r="AQ58" i="30"/>
  <c r="AL58" i="30"/>
  <c r="AK58" i="30"/>
  <c r="AJ58" i="30"/>
  <c r="AG58" i="30"/>
  <c r="AB58" i="30"/>
  <c r="AA58" i="30"/>
  <c r="Z58" i="30"/>
  <c r="W58" i="30"/>
  <c r="R58" i="30"/>
  <c r="Q58" i="30"/>
  <c r="P58" i="30"/>
  <c r="M58" i="30"/>
  <c r="H58" i="30"/>
  <c r="G58" i="30"/>
  <c r="F58" i="30"/>
  <c r="DS57" i="30"/>
  <c r="DS60" i="30" s="1"/>
  <c r="DS15" i="30" s="1"/>
  <c r="DN57" i="30"/>
  <c r="DM57" i="30"/>
  <c r="DL57" i="30"/>
  <c r="DL60" i="30" s="1"/>
  <c r="DL15" i="30" s="1"/>
  <c r="DI57" i="30"/>
  <c r="DI60" i="30" s="1"/>
  <c r="DI15" i="30" s="1"/>
  <c r="DD57" i="30"/>
  <c r="DC57" i="30"/>
  <c r="DB57" i="30"/>
  <c r="DB60" i="30" s="1"/>
  <c r="CY57" i="30"/>
  <c r="CY60" i="30" s="1"/>
  <c r="CY15" i="30" s="1"/>
  <c r="CT57" i="30"/>
  <c r="CS57" i="30"/>
  <c r="CR57" i="30"/>
  <c r="CR60" i="30" s="1"/>
  <c r="CR15" i="30" s="1"/>
  <c r="CO57" i="30"/>
  <c r="CO60" i="30" s="1"/>
  <c r="CO15" i="30" s="1"/>
  <c r="CJ57" i="30"/>
  <c r="CI57" i="30"/>
  <c r="CH57" i="30"/>
  <c r="CH60" i="30" s="1"/>
  <c r="CE57" i="30"/>
  <c r="CE60" i="30" s="1"/>
  <c r="CE15" i="30" s="1"/>
  <c r="BZ57" i="30"/>
  <c r="BY57" i="30"/>
  <c r="BX57" i="30"/>
  <c r="BU57" i="30"/>
  <c r="BU60" i="30" s="1"/>
  <c r="BU15" i="30" s="1"/>
  <c r="BP57" i="30"/>
  <c r="BO57" i="30"/>
  <c r="BN57" i="30"/>
  <c r="BN60" i="30" s="1"/>
  <c r="BN15" i="30" s="1"/>
  <c r="BK57" i="30"/>
  <c r="BK60" i="30" s="1"/>
  <c r="BK15" i="30" s="1"/>
  <c r="BF57" i="30"/>
  <c r="BE57" i="30"/>
  <c r="BD57" i="30"/>
  <c r="BA57" i="30"/>
  <c r="BA60" i="30" s="1"/>
  <c r="BA15" i="30" s="1"/>
  <c r="AV57" i="30"/>
  <c r="AU57" i="30"/>
  <c r="AT57" i="30"/>
  <c r="AQ57" i="30"/>
  <c r="AQ60" i="30" s="1"/>
  <c r="AQ15" i="30" s="1"/>
  <c r="AL57" i="30"/>
  <c r="AK57" i="30"/>
  <c r="AJ57" i="30"/>
  <c r="AG57" i="30"/>
  <c r="AG60" i="30" s="1"/>
  <c r="AG15" i="30" s="1"/>
  <c r="AB57" i="30"/>
  <c r="AA57" i="30"/>
  <c r="Z57" i="30"/>
  <c r="W57" i="30"/>
  <c r="W60" i="30" s="1"/>
  <c r="W15" i="30" s="1"/>
  <c r="R57" i="30"/>
  <c r="Q57" i="30"/>
  <c r="Q60" i="30" s="1"/>
  <c r="Q15" i="30" s="1"/>
  <c r="P57" i="30"/>
  <c r="M57" i="30"/>
  <c r="M60" i="30" s="1"/>
  <c r="M15" i="30" s="1"/>
  <c r="H57" i="30"/>
  <c r="G57" i="30"/>
  <c r="F57" i="30"/>
  <c r="DS55" i="30"/>
  <c r="DN55" i="30"/>
  <c r="DM55" i="30"/>
  <c r="DL55" i="30"/>
  <c r="DI55" i="30"/>
  <c r="DD55" i="30"/>
  <c r="DC55" i="30"/>
  <c r="DB55" i="30"/>
  <c r="CY55" i="30"/>
  <c r="CT55" i="30"/>
  <c r="CS55" i="30"/>
  <c r="CR55" i="30"/>
  <c r="CO55" i="30"/>
  <c r="CJ55" i="30"/>
  <c r="CI55" i="30"/>
  <c r="CH55" i="30"/>
  <c r="CE55" i="30"/>
  <c r="BZ55" i="30"/>
  <c r="BY55" i="30"/>
  <c r="BX55" i="30"/>
  <c r="BU55" i="30"/>
  <c r="BP55" i="30"/>
  <c r="BO55" i="30"/>
  <c r="BN55" i="30"/>
  <c r="BK55" i="30"/>
  <c r="BF55" i="30"/>
  <c r="BE55" i="30"/>
  <c r="BD55" i="30"/>
  <c r="BA55" i="30"/>
  <c r="AV55" i="30"/>
  <c r="AU55" i="30"/>
  <c r="AT55" i="30"/>
  <c r="AQ55" i="30"/>
  <c r="AL55" i="30"/>
  <c r="AK55" i="30"/>
  <c r="AJ55" i="30"/>
  <c r="AG55" i="30"/>
  <c r="AB55" i="30"/>
  <c r="AA55" i="30"/>
  <c r="Z55" i="30"/>
  <c r="W55" i="30"/>
  <c r="R55" i="30"/>
  <c r="Q55" i="30"/>
  <c r="P55" i="30"/>
  <c r="M55" i="30"/>
  <c r="H55" i="30"/>
  <c r="G55" i="30"/>
  <c r="F55" i="30"/>
  <c r="DS54" i="30"/>
  <c r="DN54" i="30"/>
  <c r="DM54" i="30"/>
  <c r="DL54" i="30"/>
  <c r="DI54" i="30"/>
  <c r="DD54" i="30"/>
  <c r="DC54" i="30"/>
  <c r="DB54" i="30"/>
  <c r="CY54" i="30"/>
  <c r="CT54" i="30"/>
  <c r="CS54" i="30"/>
  <c r="CR54" i="30"/>
  <c r="CO54" i="30"/>
  <c r="CJ54" i="30"/>
  <c r="CI54" i="30"/>
  <c r="CH54" i="30"/>
  <c r="CE54" i="30"/>
  <c r="BZ54" i="30"/>
  <c r="BY54" i="30"/>
  <c r="BX54" i="30"/>
  <c r="BU54" i="30"/>
  <c r="BP54" i="30"/>
  <c r="BO54" i="30"/>
  <c r="BN54" i="30"/>
  <c r="BK54" i="30"/>
  <c r="BF54" i="30"/>
  <c r="BE54" i="30"/>
  <c r="BD54" i="30"/>
  <c r="BA54" i="30"/>
  <c r="AV54" i="30"/>
  <c r="AU54" i="30"/>
  <c r="AT54" i="30"/>
  <c r="AQ54" i="30"/>
  <c r="AL54" i="30"/>
  <c r="AK54" i="30"/>
  <c r="AJ54" i="30"/>
  <c r="AG54" i="30"/>
  <c r="AB54" i="30"/>
  <c r="AA54" i="30"/>
  <c r="Z54" i="30"/>
  <c r="W54" i="30"/>
  <c r="R54" i="30"/>
  <c r="Q54" i="30"/>
  <c r="P54" i="30"/>
  <c r="M54" i="30"/>
  <c r="H54" i="30"/>
  <c r="G54" i="30"/>
  <c r="F54" i="30"/>
  <c r="DS53" i="30"/>
  <c r="DN53" i="30"/>
  <c r="DM53" i="30"/>
  <c r="DL53" i="30"/>
  <c r="DI53" i="30"/>
  <c r="DD53" i="30"/>
  <c r="DC53" i="30"/>
  <c r="DB53" i="30"/>
  <c r="CY53" i="30"/>
  <c r="CT53" i="30"/>
  <c r="CS53" i="30"/>
  <c r="CR53" i="30"/>
  <c r="CO53" i="30"/>
  <c r="CJ53" i="30"/>
  <c r="CI53" i="30"/>
  <c r="CH53" i="30"/>
  <c r="CE53" i="30"/>
  <c r="BZ53" i="30"/>
  <c r="BY53" i="30"/>
  <c r="BX53" i="30"/>
  <c r="BU53" i="30"/>
  <c r="BP53" i="30"/>
  <c r="BO53" i="30"/>
  <c r="BN53" i="30"/>
  <c r="BK53" i="30"/>
  <c r="BF53" i="30"/>
  <c r="BE53" i="30"/>
  <c r="BD53" i="30"/>
  <c r="BA53" i="30"/>
  <c r="AV53" i="30"/>
  <c r="AU53" i="30"/>
  <c r="AT53" i="30"/>
  <c r="AQ53" i="30"/>
  <c r="AL53" i="30"/>
  <c r="AK53" i="30"/>
  <c r="AJ53" i="30"/>
  <c r="AG53" i="30"/>
  <c r="AB53" i="30"/>
  <c r="AA53" i="30"/>
  <c r="Z53" i="30"/>
  <c r="W53" i="30"/>
  <c r="R53" i="30"/>
  <c r="Q53" i="30"/>
  <c r="P53" i="30"/>
  <c r="M53" i="30"/>
  <c r="H53" i="30"/>
  <c r="G53" i="30"/>
  <c r="F53" i="30"/>
  <c r="DS52" i="30"/>
  <c r="DN52" i="30"/>
  <c r="DM52" i="30"/>
  <c r="DL52" i="30"/>
  <c r="DI52" i="30"/>
  <c r="DD52" i="30"/>
  <c r="DC52" i="30"/>
  <c r="DB52" i="30"/>
  <c r="CY52" i="30"/>
  <c r="CT52" i="30"/>
  <c r="CS52" i="30"/>
  <c r="CR52" i="30"/>
  <c r="CO52" i="30"/>
  <c r="CJ52" i="30"/>
  <c r="CI52" i="30"/>
  <c r="CH52" i="30"/>
  <c r="CE52" i="30"/>
  <c r="BZ52" i="30"/>
  <c r="BY52" i="30"/>
  <c r="BX52" i="30"/>
  <c r="BU52" i="30"/>
  <c r="BP52" i="30"/>
  <c r="BO52" i="30"/>
  <c r="BN52" i="30"/>
  <c r="BK52" i="30"/>
  <c r="BF52" i="30"/>
  <c r="BE52" i="30"/>
  <c r="BD52" i="30"/>
  <c r="BA52" i="30"/>
  <c r="AV52" i="30"/>
  <c r="AU52" i="30"/>
  <c r="AT52" i="30"/>
  <c r="AQ52" i="30"/>
  <c r="AL52" i="30"/>
  <c r="AK52" i="30"/>
  <c r="AJ52" i="30"/>
  <c r="AG52" i="30"/>
  <c r="AB52" i="30"/>
  <c r="AA52" i="30"/>
  <c r="Z52" i="30"/>
  <c r="W52" i="30"/>
  <c r="R52" i="30"/>
  <c r="Q52" i="30"/>
  <c r="P52" i="30"/>
  <c r="M52" i="30"/>
  <c r="H52" i="30"/>
  <c r="G52" i="30"/>
  <c r="F52" i="30"/>
  <c r="DS51" i="30"/>
  <c r="DS56" i="30" s="1"/>
  <c r="DS14" i="30" s="1"/>
  <c r="DN51" i="30"/>
  <c r="DM51" i="30"/>
  <c r="DL51" i="30"/>
  <c r="DI51" i="30"/>
  <c r="DI56" i="30" s="1"/>
  <c r="DI14" i="30" s="1"/>
  <c r="DD51" i="30"/>
  <c r="DC51" i="30"/>
  <c r="DB51" i="30"/>
  <c r="CY51" i="30"/>
  <c r="CY56" i="30" s="1"/>
  <c r="CY14" i="30" s="1"/>
  <c r="CT51" i="30"/>
  <c r="CS51" i="30"/>
  <c r="CR51" i="30"/>
  <c r="CO51" i="30"/>
  <c r="CO56" i="30" s="1"/>
  <c r="CO14" i="30" s="1"/>
  <c r="CJ51" i="30"/>
  <c r="CI51" i="30"/>
  <c r="CH51" i="30"/>
  <c r="CE51" i="30"/>
  <c r="CE56" i="30" s="1"/>
  <c r="CE14" i="30" s="1"/>
  <c r="BZ51" i="30"/>
  <c r="BY51" i="30"/>
  <c r="BX51" i="30"/>
  <c r="BU51" i="30"/>
  <c r="BU56" i="30" s="1"/>
  <c r="BU14" i="30" s="1"/>
  <c r="BP51" i="30"/>
  <c r="BO51" i="30"/>
  <c r="BN51" i="30"/>
  <c r="BK51" i="30"/>
  <c r="BK56" i="30" s="1"/>
  <c r="BK14" i="30" s="1"/>
  <c r="BF51" i="30"/>
  <c r="BE51" i="30"/>
  <c r="BD51" i="30"/>
  <c r="BA51" i="30"/>
  <c r="BA56" i="30" s="1"/>
  <c r="AV51" i="30"/>
  <c r="AU51" i="30"/>
  <c r="AT51" i="30"/>
  <c r="AQ51" i="30"/>
  <c r="AQ56" i="30" s="1"/>
  <c r="AQ14" i="30" s="1"/>
  <c r="AL51" i="30"/>
  <c r="AK51" i="30"/>
  <c r="AJ51" i="30"/>
  <c r="AG51" i="30"/>
  <c r="AG56" i="30" s="1"/>
  <c r="AG14" i="30" s="1"/>
  <c r="AB51" i="30"/>
  <c r="AA51" i="30"/>
  <c r="Z51" i="30"/>
  <c r="W51" i="30"/>
  <c r="W56" i="30" s="1"/>
  <c r="W14" i="30" s="1"/>
  <c r="R51" i="30"/>
  <c r="Q51" i="30"/>
  <c r="P51" i="30"/>
  <c r="M51" i="30"/>
  <c r="M56" i="30" s="1"/>
  <c r="M14" i="30" s="1"/>
  <c r="H51" i="30"/>
  <c r="G51" i="30"/>
  <c r="F51" i="30"/>
  <c r="DS49" i="30"/>
  <c r="DN49" i="30"/>
  <c r="DM49" i="30"/>
  <c r="DL49" i="30"/>
  <c r="DI49" i="30"/>
  <c r="DD49" i="30"/>
  <c r="DC49" i="30"/>
  <c r="DB49" i="30"/>
  <c r="CY49" i="30"/>
  <c r="CT49" i="30"/>
  <c r="CS49" i="30"/>
  <c r="CR49" i="30"/>
  <c r="CO49" i="30"/>
  <c r="CJ49" i="30"/>
  <c r="CI49" i="30"/>
  <c r="CH49" i="30"/>
  <c r="CE49" i="30"/>
  <c r="BZ49" i="30"/>
  <c r="BY49" i="30"/>
  <c r="BX49" i="30"/>
  <c r="BU49" i="30"/>
  <c r="BP49" i="30"/>
  <c r="BO49" i="30"/>
  <c r="BN49" i="30"/>
  <c r="BK49" i="30"/>
  <c r="BF49" i="30"/>
  <c r="BE49" i="30"/>
  <c r="BD49" i="30"/>
  <c r="BA49" i="30"/>
  <c r="AV49" i="30"/>
  <c r="AU49" i="30"/>
  <c r="AT49" i="30"/>
  <c r="AQ49" i="30"/>
  <c r="AL49" i="30"/>
  <c r="AK49" i="30"/>
  <c r="AJ49" i="30"/>
  <c r="AG49" i="30"/>
  <c r="AB49" i="30"/>
  <c r="AA49" i="30"/>
  <c r="Z49" i="30"/>
  <c r="W49" i="30"/>
  <c r="R49" i="30"/>
  <c r="Q49" i="30"/>
  <c r="P49" i="30"/>
  <c r="M49" i="30"/>
  <c r="H49" i="30"/>
  <c r="G49" i="30"/>
  <c r="F49" i="30"/>
  <c r="DS48" i="30"/>
  <c r="DN48" i="30"/>
  <c r="DM48" i="30"/>
  <c r="DL48" i="30"/>
  <c r="DI48" i="30"/>
  <c r="DD48" i="30"/>
  <c r="DC48" i="30"/>
  <c r="DB48" i="30"/>
  <c r="CY48" i="30"/>
  <c r="CT48" i="30"/>
  <c r="CS48" i="30"/>
  <c r="CR48" i="30"/>
  <c r="CO48" i="30"/>
  <c r="CJ48" i="30"/>
  <c r="CI48" i="30"/>
  <c r="CH48" i="30"/>
  <c r="CE48" i="30"/>
  <c r="BZ48" i="30"/>
  <c r="BY48" i="30"/>
  <c r="BX48" i="30"/>
  <c r="BU48" i="30"/>
  <c r="BP48" i="30"/>
  <c r="BO48" i="30"/>
  <c r="BN48" i="30"/>
  <c r="BK48" i="30"/>
  <c r="BF48" i="30"/>
  <c r="BE48" i="30"/>
  <c r="BD48" i="30"/>
  <c r="BA48" i="30"/>
  <c r="AV48" i="30"/>
  <c r="AU48" i="30"/>
  <c r="AT48" i="30"/>
  <c r="AQ48" i="30"/>
  <c r="AL48" i="30"/>
  <c r="AK48" i="30"/>
  <c r="AJ48" i="30"/>
  <c r="AG48" i="30"/>
  <c r="AB48" i="30"/>
  <c r="AA48" i="30"/>
  <c r="Z48" i="30"/>
  <c r="W48" i="30"/>
  <c r="R48" i="30"/>
  <c r="Q48" i="30"/>
  <c r="P48" i="30"/>
  <c r="M48" i="30"/>
  <c r="H48" i="30"/>
  <c r="G48" i="30"/>
  <c r="F48" i="30"/>
  <c r="DS47" i="30"/>
  <c r="DN47" i="30"/>
  <c r="DM47" i="30"/>
  <c r="DL47" i="30"/>
  <c r="DI47" i="30"/>
  <c r="DD47" i="30"/>
  <c r="DC47" i="30"/>
  <c r="DB47" i="30"/>
  <c r="CY47" i="30"/>
  <c r="CT47" i="30"/>
  <c r="CS47" i="30"/>
  <c r="CR47" i="30"/>
  <c r="CO47" i="30"/>
  <c r="CJ47" i="30"/>
  <c r="CI47" i="30"/>
  <c r="CH47" i="30"/>
  <c r="CE47" i="30"/>
  <c r="BZ47" i="30"/>
  <c r="BY47" i="30"/>
  <c r="BX47" i="30"/>
  <c r="BU47" i="30"/>
  <c r="BP47" i="30"/>
  <c r="BO47" i="30"/>
  <c r="BN47" i="30"/>
  <c r="BK47" i="30"/>
  <c r="BF47" i="30"/>
  <c r="BE47" i="30"/>
  <c r="BD47" i="30"/>
  <c r="BA47" i="30"/>
  <c r="AV47" i="30"/>
  <c r="AU47" i="30"/>
  <c r="AT47" i="30"/>
  <c r="AQ47" i="30"/>
  <c r="AL47" i="30"/>
  <c r="AK47" i="30"/>
  <c r="AJ47" i="30"/>
  <c r="AG47" i="30"/>
  <c r="AB47" i="30"/>
  <c r="AA47" i="30"/>
  <c r="Z47" i="30"/>
  <c r="W47" i="30"/>
  <c r="R47" i="30"/>
  <c r="Q47" i="30"/>
  <c r="P47" i="30"/>
  <c r="M47" i="30"/>
  <c r="H47" i="30"/>
  <c r="G47" i="30"/>
  <c r="F47" i="30"/>
  <c r="DS46" i="30"/>
  <c r="DS50" i="30" s="1"/>
  <c r="DS13" i="30" s="1"/>
  <c r="DN46" i="30"/>
  <c r="DM46" i="30"/>
  <c r="DL46" i="30"/>
  <c r="DL50" i="30" s="1"/>
  <c r="DL13" i="30" s="1"/>
  <c r="DI46" i="30"/>
  <c r="DI50" i="30" s="1"/>
  <c r="DI13" i="30" s="1"/>
  <c r="DD46" i="30"/>
  <c r="DC46" i="30"/>
  <c r="DB46" i="30"/>
  <c r="DB50" i="30" s="1"/>
  <c r="DB13" i="30" s="1"/>
  <c r="CY46" i="30"/>
  <c r="CY50" i="30" s="1"/>
  <c r="CY13" i="30" s="1"/>
  <c r="CT46" i="30"/>
  <c r="CS46" i="30"/>
  <c r="CR46" i="30"/>
  <c r="CR50" i="30" s="1"/>
  <c r="CR13" i="30" s="1"/>
  <c r="CO46" i="30"/>
  <c r="CO50" i="30" s="1"/>
  <c r="CO13" i="30" s="1"/>
  <c r="CJ46" i="30"/>
  <c r="CI46" i="30"/>
  <c r="CH46" i="30"/>
  <c r="CH50" i="30" s="1"/>
  <c r="CH13" i="30" s="1"/>
  <c r="CE46" i="30"/>
  <c r="CE50" i="30" s="1"/>
  <c r="CE13" i="30" s="1"/>
  <c r="BZ46" i="30"/>
  <c r="BY46" i="30"/>
  <c r="BX46" i="30"/>
  <c r="BX50" i="30" s="1"/>
  <c r="BX13" i="30" s="1"/>
  <c r="BU46" i="30"/>
  <c r="BU50" i="30" s="1"/>
  <c r="BU13" i="30" s="1"/>
  <c r="BP46" i="30"/>
  <c r="BO46" i="30"/>
  <c r="BN46" i="30"/>
  <c r="BN50" i="30" s="1"/>
  <c r="BN13" i="30" s="1"/>
  <c r="BK46" i="30"/>
  <c r="BK50" i="30" s="1"/>
  <c r="BK13" i="30" s="1"/>
  <c r="BF46" i="30"/>
  <c r="BE46" i="30"/>
  <c r="BD46" i="30"/>
  <c r="BA46" i="30"/>
  <c r="BA50" i="30" s="1"/>
  <c r="BA13" i="30" s="1"/>
  <c r="AV46" i="30"/>
  <c r="AU46" i="30"/>
  <c r="AT46" i="30"/>
  <c r="AQ46" i="30"/>
  <c r="AQ50" i="30" s="1"/>
  <c r="AQ13" i="30" s="1"/>
  <c r="AL46" i="30"/>
  <c r="AK46" i="30"/>
  <c r="AJ46" i="30"/>
  <c r="AG46" i="30"/>
  <c r="AG50" i="30" s="1"/>
  <c r="AG13" i="30" s="1"/>
  <c r="AB46" i="30"/>
  <c r="AA46" i="30"/>
  <c r="Z46" i="30"/>
  <c r="Z50" i="30" s="1"/>
  <c r="Z13" i="30" s="1"/>
  <c r="W46" i="30"/>
  <c r="W50" i="30" s="1"/>
  <c r="W13" i="30" s="1"/>
  <c r="R46" i="30"/>
  <c r="Q46" i="30"/>
  <c r="P46" i="30"/>
  <c r="M46" i="30"/>
  <c r="M50" i="30" s="1"/>
  <c r="M13" i="30" s="1"/>
  <c r="H46" i="30"/>
  <c r="G46" i="30"/>
  <c r="F46" i="30"/>
  <c r="DS44" i="30"/>
  <c r="DN44" i="30"/>
  <c r="DM44" i="30"/>
  <c r="DL44" i="30"/>
  <c r="DI44" i="30"/>
  <c r="DD44" i="30"/>
  <c r="DC44" i="30"/>
  <c r="DB44" i="30"/>
  <c r="CY44" i="30"/>
  <c r="CT44" i="30"/>
  <c r="CS44" i="30"/>
  <c r="CR44" i="30"/>
  <c r="CO44" i="30"/>
  <c r="CJ44" i="30"/>
  <c r="CI44" i="30"/>
  <c r="CH44" i="30"/>
  <c r="CE44" i="30"/>
  <c r="BZ44" i="30"/>
  <c r="BY44" i="30"/>
  <c r="BX44" i="30"/>
  <c r="BU44" i="30"/>
  <c r="BP44" i="30"/>
  <c r="BO44" i="30"/>
  <c r="BN44" i="30"/>
  <c r="BK44" i="30"/>
  <c r="BF44" i="30"/>
  <c r="BE44" i="30"/>
  <c r="BD44" i="30"/>
  <c r="BA44" i="30"/>
  <c r="AV44" i="30"/>
  <c r="AU44" i="30"/>
  <c r="AT44" i="30"/>
  <c r="AQ44" i="30"/>
  <c r="AL44" i="30"/>
  <c r="AK44" i="30"/>
  <c r="AJ44" i="30"/>
  <c r="AG44" i="30"/>
  <c r="AB44" i="30"/>
  <c r="AA44" i="30"/>
  <c r="Z44" i="30"/>
  <c r="W44" i="30"/>
  <c r="R44" i="30"/>
  <c r="Q44" i="30"/>
  <c r="P44" i="30"/>
  <c r="M44" i="30"/>
  <c r="H44" i="30"/>
  <c r="G44" i="30"/>
  <c r="F44" i="30"/>
  <c r="DS43" i="30"/>
  <c r="DN43" i="30"/>
  <c r="DM43" i="30"/>
  <c r="DL43" i="30"/>
  <c r="DI43" i="30"/>
  <c r="DD43" i="30"/>
  <c r="DC43" i="30"/>
  <c r="DB43" i="30"/>
  <c r="CY43" i="30"/>
  <c r="CT43" i="30"/>
  <c r="CS43" i="30"/>
  <c r="CR43" i="30"/>
  <c r="CO43" i="30"/>
  <c r="CJ43" i="30"/>
  <c r="CI43" i="30"/>
  <c r="CH43" i="30"/>
  <c r="CE43" i="30"/>
  <c r="BZ43" i="30"/>
  <c r="BY43" i="30"/>
  <c r="BX43" i="30"/>
  <c r="BU43" i="30"/>
  <c r="BP43" i="30"/>
  <c r="BO43" i="30"/>
  <c r="BN43" i="30"/>
  <c r="BK43" i="30"/>
  <c r="BF43" i="30"/>
  <c r="BE43" i="30"/>
  <c r="BD43" i="30"/>
  <c r="BA43" i="30"/>
  <c r="AV43" i="30"/>
  <c r="AU43" i="30"/>
  <c r="AT43" i="30"/>
  <c r="AQ43" i="30"/>
  <c r="AL43" i="30"/>
  <c r="AK43" i="30"/>
  <c r="AJ43" i="30"/>
  <c r="AG43" i="30"/>
  <c r="AB43" i="30"/>
  <c r="AA43" i="30"/>
  <c r="Z43" i="30"/>
  <c r="W43" i="30"/>
  <c r="R43" i="30"/>
  <c r="Q43" i="30"/>
  <c r="P43" i="30"/>
  <c r="M43" i="30"/>
  <c r="H43" i="30"/>
  <c r="G43" i="30"/>
  <c r="F43" i="30"/>
  <c r="DS42" i="30"/>
  <c r="DN42" i="30"/>
  <c r="DM42" i="30"/>
  <c r="DL42" i="30"/>
  <c r="DI42" i="30"/>
  <c r="DD42" i="30"/>
  <c r="DC42" i="30"/>
  <c r="DB42" i="30"/>
  <c r="CY42" i="30"/>
  <c r="CT42" i="30"/>
  <c r="CS42" i="30"/>
  <c r="CR42" i="30"/>
  <c r="CO42" i="30"/>
  <c r="CJ42" i="30"/>
  <c r="CI42" i="30"/>
  <c r="CH42" i="30"/>
  <c r="CE42" i="30"/>
  <c r="BZ42" i="30"/>
  <c r="BY42" i="30"/>
  <c r="BX42" i="30"/>
  <c r="BU42" i="30"/>
  <c r="BP42" i="30"/>
  <c r="BO42" i="30"/>
  <c r="BN42" i="30"/>
  <c r="BK42" i="30"/>
  <c r="BF42" i="30"/>
  <c r="BE42" i="30"/>
  <c r="BD42" i="30"/>
  <c r="BA42" i="30"/>
  <c r="AV42" i="30"/>
  <c r="AU42" i="30"/>
  <c r="AT42" i="30"/>
  <c r="AQ42" i="30"/>
  <c r="AL42" i="30"/>
  <c r="AK42" i="30"/>
  <c r="AJ42" i="30"/>
  <c r="AG42" i="30"/>
  <c r="AB42" i="30"/>
  <c r="AA42" i="30"/>
  <c r="Z42" i="30"/>
  <c r="W42" i="30"/>
  <c r="R42" i="30"/>
  <c r="Q42" i="30"/>
  <c r="P42" i="30"/>
  <c r="M42" i="30"/>
  <c r="H42" i="30"/>
  <c r="G42" i="30"/>
  <c r="F42" i="30"/>
  <c r="DS41" i="30"/>
  <c r="DN41" i="30"/>
  <c r="DM41" i="30"/>
  <c r="DL41" i="30"/>
  <c r="DI41" i="30"/>
  <c r="DD41" i="30"/>
  <c r="DC41" i="30"/>
  <c r="DB41" i="30"/>
  <c r="CY41" i="30"/>
  <c r="CT41" i="30"/>
  <c r="CS41" i="30"/>
  <c r="CR41" i="30"/>
  <c r="CO41" i="30"/>
  <c r="CJ41" i="30"/>
  <c r="CI41" i="30"/>
  <c r="CH41" i="30"/>
  <c r="CE41" i="30"/>
  <c r="BZ41" i="30"/>
  <c r="BY41" i="30"/>
  <c r="BX41" i="30"/>
  <c r="BU41" i="30"/>
  <c r="BP41" i="30"/>
  <c r="BO41" i="30"/>
  <c r="BN41" i="30"/>
  <c r="BK41" i="30"/>
  <c r="BF41" i="30"/>
  <c r="BE41" i="30"/>
  <c r="BD41" i="30"/>
  <c r="BA41" i="30"/>
  <c r="AV41" i="30"/>
  <c r="AU41" i="30"/>
  <c r="AT41" i="30"/>
  <c r="AQ41" i="30"/>
  <c r="AL41" i="30"/>
  <c r="AK41" i="30"/>
  <c r="AJ41" i="30"/>
  <c r="AG41" i="30"/>
  <c r="AB41" i="30"/>
  <c r="AA41" i="30"/>
  <c r="Z41" i="30"/>
  <c r="W41" i="30"/>
  <c r="R41" i="30"/>
  <c r="Q41" i="30"/>
  <c r="P41" i="30"/>
  <c r="M41" i="30"/>
  <c r="H41" i="30"/>
  <c r="G41" i="30"/>
  <c r="F41" i="30"/>
  <c r="DS40" i="30"/>
  <c r="DN40" i="30"/>
  <c r="DM40" i="30"/>
  <c r="DL40" i="30"/>
  <c r="DI40" i="30"/>
  <c r="DD40" i="30"/>
  <c r="DC40" i="30"/>
  <c r="DB40" i="30"/>
  <c r="CY40" i="30"/>
  <c r="CT40" i="30"/>
  <c r="CS40" i="30"/>
  <c r="CR40" i="30"/>
  <c r="CO40" i="30"/>
  <c r="CJ40" i="30"/>
  <c r="CI40" i="30"/>
  <c r="CH40" i="30"/>
  <c r="CE40" i="30"/>
  <c r="BZ40" i="30"/>
  <c r="BY40" i="30"/>
  <c r="BX40" i="30"/>
  <c r="BU40" i="30"/>
  <c r="BP40" i="30"/>
  <c r="BO40" i="30"/>
  <c r="BN40" i="30"/>
  <c r="BK40" i="30"/>
  <c r="BF40" i="30"/>
  <c r="BE40" i="30"/>
  <c r="BD40" i="30"/>
  <c r="BA40" i="30"/>
  <c r="AV40" i="30"/>
  <c r="AU40" i="30"/>
  <c r="AT40" i="30"/>
  <c r="AQ40" i="30"/>
  <c r="AL40" i="30"/>
  <c r="AK40" i="30"/>
  <c r="AJ40" i="30"/>
  <c r="AG40" i="30"/>
  <c r="AB40" i="30"/>
  <c r="AA40" i="30"/>
  <c r="Z40" i="30"/>
  <c r="W40" i="30"/>
  <c r="R40" i="30"/>
  <c r="Q40" i="30"/>
  <c r="P40" i="30"/>
  <c r="M40" i="30"/>
  <c r="H40" i="30"/>
  <c r="G40" i="30"/>
  <c r="F40" i="30"/>
  <c r="DS39" i="30"/>
  <c r="DS45" i="30" s="1"/>
  <c r="DS12" i="30" s="1"/>
  <c r="DN39" i="30"/>
  <c r="DM39" i="30"/>
  <c r="DL39" i="30"/>
  <c r="DL45" i="30" s="1"/>
  <c r="DL12" i="30" s="1"/>
  <c r="DI39" i="30"/>
  <c r="DI45" i="30" s="1"/>
  <c r="DI12" i="30" s="1"/>
  <c r="DD39" i="30"/>
  <c r="DC39" i="30"/>
  <c r="DB39" i="30"/>
  <c r="CY39" i="30"/>
  <c r="CY45" i="30" s="1"/>
  <c r="CY12" i="30" s="1"/>
  <c r="CT39" i="30"/>
  <c r="CS39" i="30"/>
  <c r="CR39" i="30"/>
  <c r="CO39" i="30"/>
  <c r="CO45" i="30" s="1"/>
  <c r="CO12" i="30" s="1"/>
  <c r="CJ39" i="30"/>
  <c r="CI39" i="30"/>
  <c r="CH39" i="30"/>
  <c r="CE39" i="30"/>
  <c r="CE45" i="30" s="1"/>
  <c r="CE12" i="30" s="1"/>
  <c r="BZ39" i="30"/>
  <c r="BY39" i="30"/>
  <c r="BX39" i="30"/>
  <c r="BX45" i="30" s="1"/>
  <c r="BX12" i="30" s="1"/>
  <c r="BU39" i="30"/>
  <c r="BU45" i="30" s="1"/>
  <c r="BU12" i="30" s="1"/>
  <c r="BP39" i="30"/>
  <c r="BO39" i="30"/>
  <c r="BN39" i="30"/>
  <c r="BK39" i="30"/>
  <c r="BK45" i="30" s="1"/>
  <c r="BK12" i="30" s="1"/>
  <c r="BF39" i="30"/>
  <c r="BE39" i="30"/>
  <c r="BD39" i="30"/>
  <c r="BA39" i="30"/>
  <c r="BA45" i="30" s="1"/>
  <c r="BA12" i="30" s="1"/>
  <c r="AV39" i="30"/>
  <c r="AU39" i="30"/>
  <c r="AT39" i="30"/>
  <c r="AQ39" i="30"/>
  <c r="AQ45" i="30" s="1"/>
  <c r="AQ12" i="30" s="1"/>
  <c r="AL39" i="30"/>
  <c r="AK39" i="30"/>
  <c r="AJ39" i="30"/>
  <c r="AJ45" i="30" s="1"/>
  <c r="AJ12" i="30" s="1"/>
  <c r="AG39" i="30"/>
  <c r="AG45" i="30" s="1"/>
  <c r="AG12" i="30" s="1"/>
  <c r="AB39" i="30"/>
  <c r="AA39" i="30"/>
  <c r="Z39" i="30"/>
  <c r="Z45" i="30" s="1"/>
  <c r="Z12" i="30" s="1"/>
  <c r="W39" i="30"/>
  <c r="W45" i="30" s="1"/>
  <c r="W12" i="30" s="1"/>
  <c r="R39" i="30"/>
  <c r="Q39" i="30"/>
  <c r="P39" i="30"/>
  <c r="M39" i="30"/>
  <c r="M45" i="30" s="1"/>
  <c r="M12" i="30" s="1"/>
  <c r="H39" i="30"/>
  <c r="G39" i="30"/>
  <c r="F39" i="30"/>
  <c r="DS37" i="30"/>
  <c r="DN37" i="30"/>
  <c r="DM37" i="30"/>
  <c r="DL37" i="30"/>
  <c r="DI37" i="30"/>
  <c r="DD37" i="30"/>
  <c r="DC37" i="30"/>
  <c r="DB37" i="30"/>
  <c r="CY37" i="30"/>
  <c r="CT37" i="30"/>
  <c r="CS37" i="30"/>
  <c r="CR37" i="30"/>
  <c r="CO37" i="30"/>
  <c r="CJ37" i="30"/>
  <c r="CI37" i="30"/>
  <c r="CH37" i="30"/>
  <c r="CE37" i="30"/>
  <c r="BZ37" i="30"/>
  <c r="BY37" i="30"/>
  <c r="BX37" i="30"/>
  <c r="BU37" i="30"/>
  <c r="BP37" i="30"/>
  <c r="BO37" i="30"/>
  <c r="BN37" i="30"/>
  <c r="BK37" i="30"/>
  <c r="BF37" i="30"/>
  <c r="BE37" i="30"/>
  <c r="BD37" i="30"/>
  <c r="BA37" i="30"/>
  <c r="AV37" i="30"/>
  <c r="AU37" i="30"/>
  <c r="AT37" i="30"/>
  <c r="AQ37" i="30"/>
  <c r="AL37" i="30"/>
  <c r="AK37" i="30"/>
  <c r="AJ37" i="30"/>
  <c r="AG37" i="30"/>
  <c r="AB37" i="30"/>
  <c r="AA37" i="30"/>
  <c r="Z37" i="30"/>
  <c r="W37" i="30"/>
  <c r="R37" i="30"/>
  <c r="Q37" i="30"/>
  <c r="P37" i="30"/>
  <c r="M37" i="30"/>
  <c r="H37" i="30"/>
  <c r="G37" i="30"/>
  <c r="F37" i="30"/>
  <c r="DS36" i="30"/>
  <c r="DN36" i="30"/>
  <c r="DM36" i="30"/>
  <c r="DL36" i="30"/>
  <c r="DI36" i="30"/>
  <c r="DD36" i="30"/>
  <c r="DC36" i="30"/>
  <c r="DB36" i="30"/>
  <c r="CY36" i="30"/>
  <c r="CT36" i="30"/>
  <c r="CS36" i="30"/>
  <c r="CR36" i="30"/>
  <c r="CO36" i="30"/>
  <c r="CJ36" i="30"/>
  <c r="CI36" i="30"/>
  <c r="CH36" i="30"/>
  <c r="CE36" i="30"/>
  <c r="BZ36" i="30"/>
  <c r="BY36" i="30"/>
  <c r="BX36" i="30"/>
  <c r="BU36" i="30"/>
  <c r="BP36" i="30"/>
  <c r="BO36" i="30"/>
  <c r="BN36" i="30"/>
  <c r="BK36" i="30"/>
  <c r="BF36" i="30"/>
  <c r="BE36" i="30"/>
  <c r="BD36" i="30"/>
  <c r="BA36" i="30"/>
  <c r="AV36" i="30"/>
  <c r="AU36" i="30"/>
  <c r="AT36" i="30"/>
  <c r="AQ36" i="30"/>
  <c r="AL36" i="30"/>
  <c r="AK36" i="30"/>
  <c r="AJ36" i="30"/>
  <c r="AG36" i="30"/>
  <c r="AB36" i="30"/>
  <c r="AA36" i="30"/>
  <c r="Z36" i="30"/>
  <c r="W36" i="30"/>
  <c r="R36" i="30"/>
  <c r="Q36" i="30"/>
  <c r="P36" i="30"/>
  <c r="M36" i="30"/>
  <c r="H36" i="30"/>
  <c r="G36" i="30"/>
  <c r="F36" i="30"/>
  <c r="DS35" i="30"/>
  <c r="DN35" i="30"/>
  <c r="DM35" i="30"/>
  <c r="DL35" i="30"/>
  <c r="DI35" i="30"/>
  <c r="DD35" i="30"/>
  <c r="DC35" i="30"/>
  <c r="DB35" i="30"/>
  <c r="CY35" i="30"/>
  <c r="CT35" i="30"/>
  <c r="CS35" i="30"/>
  <c r="CR35" i="30"/>
  <c r="CO35" i="30"/>
  <c r="CJ35" i="30"/>
  <c r="CI35" i="30"/>
  <c r="CH35" i="30"/>
  <c r="CE35" i="30"/>
  <c r="BZ35" i="30"/>
  <c r="BY35" i="30"/>
  <c r="BX35" i="30"/>
  <c r="BU35" i="30"/>
  <c r="BP35" i="30"/>
  <c r="BO35" i="30"/>
  <c r="BN35" i="30"/>
  <c r="BK35" i="30"/>
  <c r="BF35" i="30"/>
  <c r="BE35" i="30"/>
  <c r="BD35" i="30"/>
  <c r="BA35" i="30"/>
  <c r="AV35" i="30"/>
  <c r="AU35" i="30"/>
  <c r="AT35" i="30"/>
  <c r="AQ35" i="30"/>
  <c r="AL35" i="30"/>
  <c r="AK35" i="30"/>
  <c r="AJ35" i="30"/>
  <c r="AG35" i="30"/>
  <c r="AB35" i="30"/>
  <c r="AA35" i="30"/>
  <c r="Z35" i="30"/>
  <c r="W35" i="30"/>
  <c r="R35" i="30"/>
  <c r="Q35" i="30"/>
  <c r="P35" i="30"/>
  <c r="M35" i="30"/>
  <c r="H35" i="30"/>
  <c r="G35" i="30"/>
  <c r="F35" i="30"/>
  <c r="DS34" i="30"/>
  <c r="DN34" i="30"/>
  <c r="DM34" i="30"/>
  <c r="DL34" i="30"/>
  <c r="DI34" i="30"/>
  <c r="DD34" i="30"/>
  <c r="DC34" i="30"/>
  <c r="DB34" i="30"/>
  <c r="CY34" i="30"/>
  <c r="CT34" i="30"/>
  <c r="CS34" i="30"/>
  <c r="CR34" i="30"/>
  <c r="CO34" i="30"/>
  <c r="CJ34" i="30"/>
  <c r="CI34" i="30"/>
  <c r="CH34" i="30"/>
  <c r="CE34" i="30"/>
  <c r="BZ34" i="30"/>
  <c r="BY34" i="30"/>
  <c r="BX34" i="30"/>
  <c r="BU34" i="30"/>
  <c r="BP34" i="30"/>
  <c r="BO34" i="30"/>
  <c r="BN34" i="30"/>
  <c r="BK34" i="30"/>
  <c r="BF34" i="30"/>
  <c r="BE34" i="30"/>
  <c r="BD34" i="30"/>
  <c r="BA34" i="30"/>
  <c r="AV34" i="30"/>
  <c r="AU34" i="30"/>
  <c r="AT34" i="30"/>
  <c r="AQ34" i="30"/>
  <c r="AL34" i="30"/>
  <c r="AK34" i="30"/>
  <c r="AJ34" i="30"/>
  <c r="AG34" i="30"/>
  <c r="AB34" i="30"/>
  <c r="AA34" i="30"/>
  <c r="Z34" i="30"/>
  <c r="W34" i="30"/>
  <c r="R34" i="30"/>
  <c r="Q34" i="30"/>
  <c r="P34" i="30"/>
  <c r="M34" i="30"/>
  <c r="H34" i="30"/>
  <c r="G34" i="30"/>
  <c r="F34" i="30"/>
  <c r="DS33" i="30"/>
  <c r="DS38" i="30" s="1"/>
  <c r="DS11" i="30" s="1"/>
  <c r="DN33" i="30"/>
  <c r="DM33" i="30"/>
  <c r="DL33" i="30"/>
  <c r="DL38" i="30" s="1"/>
  <c r="DL11" i="30" s="1"/>
  <c r="DI33" i="30"/>
  <c r="DI38" i="30" s="1"/>
  <c r="DI11" i="30" s="1"/>
  <c r="DD33" i="30"/>
  <c r="DC33" i="30"/>
  <c r="DB33" i="30"/>
  <c r="DB38" i="30" s="1"/>
  <c r="DB11" i="30" s="1"/>
  <c r="CY33" i="30"/>
  <c r="CY38" i="30" s="1"/>
  <c r="CT33" i="30"/>
  <c r="CS33" i="30"/>
  <c r="CR33" i="30"/>
  <c r="CR38" i="30" s="1"/>
  <c r="CR11" i="30" s="1"/>
  <c r="CO33" i="30"/>
  <c r="CO38" i="30" s="1"/>
  <c r="CO11" i="30" s="1"/>
  <c r="CJ33" i="30"/>
  <c r="CI33" i="30"/>
  <c r="CH33" i="30"/>
  <c r="CH38" i="30" s="1"/>
  <c r="CH11" i="30" s="1"/>
  <c r="CE33" i="30"/>
  <c r="CE38" i="30" s="1"/>
  <c r="CE11" i="30" s="1"/>
  <c r="BZ33" i="30"/>
  <c r="BY33" i="30"/>
  <c r="BX33" i="30"/>
  <c r="BX38" i="30" s="1"/>
  <c r="BX11" i="30" s="1"/>
  <c r="BU33" i="30"/>
  <c r="BU38" i="30" s="1"/>
  <c r="BU11" i="30" s="1"/>
  <c r="BP33" i="30"/>
  <c r="BO33" i="30"/>
  <c r="BN33" i="30"/>
  <c r="BN38" i="30" s="1"/>
  <c r="BN11" i="30" s="1"/>
  <c r="BK33" i="30"/>
  <c r="BK38" i="30" s="1"/>
  <c r="BK11" i="30" s="1"/>
  <c r="BF33" i="30"/>
  <c r="BE33" i="30"/>
  <c r="BD33" i="30"/>
  <c r="BA33" i="30"/>
  <c r="BA38" i="30" s="1"/>
  <c r="BA11" i="30" s="1"/>
  <c r="AV33" i="30"/>
  <c r="AU33" i="30"/>
  <c r="AT33" i="30"/>
  <c r="AQ33" i="30"/>
  <c r="AQ38" i="30" s="1"/>
  <c r="AQ11" i="30" s="1"/>
  <c r="AL33" i="30"/>
  <c r="AK33" i="30"/>
  <c r="AJ33" i="30"/>
  <c r="AG33" i="30"/>
  <c r="AG38" i="30" s="1"/>
  <c r="AG11" i="30" s="1"/>
  <c r="AB33" i="30"/>
  <c r="AA33" i="30"/>
  <c r="Z33" i="30"/>
  <c r="W33" i="30"/>
  <c r="W38" i="30" s="1"/>
  <c r="W11" i="30" s="1"/>
  <c r="R33" i="30"/>
  <c r="Q33" i="30"/>
  <c r="P33" i="30"/>
  <c r="M33" i="30"/>
  <c r="M38" i="30" s="1"/>
  <c r="M11" i="30" s="1"/>
  <c r="H33" i="30"/>
  <c r="G33" i="30"/>
  <c r="F33" i="30"/>
  <c r="DS31" i="30"/>
  <c r="DN31" i="30"/>
  <c r="DM31" i="30"/>
  <c r="DL31" i="30"/>
  <c r="DI31" i="30"/>
  <c r="DD31" i="30"/>
  <c r="DC31" i="30"/>
  <c r="DB31" i="30"/>
  <c r="CY31" i="30"/>
  <c r="CT31" i="30"/>
  <c r="CS31" i="30"/>
  <c r="CR31" i="30"/>
  <c r="CO31" i="30"/>
  <c r="CJ31" i="30"/>
  <c r="CI31" i="30"/>
  <c r="CH31" i="30"/>
  <c r="CE31" i="30"/>
  <c r="BZ31" i="30"/>
  <c r="BY31" i="30"/>
  <c r="BX31" i="30"/>
  <c r="BU31" i="30"/>
  <c r="BP31" i="30"/>
  <c r="BO31" i="30"/>
  <c r="BN31" i="30"/>
  <c r="BK31" i="30"/>
  <c r="BF31" i="30"/>
  <c r="BE31" i="30"/>
  <c r="BD31" i="30"/>
  <c r="BA31" i="30"/>
  <c r="AV31" i="30"/>
  <c r="AU31" i="30"/>
  <c r="AT31" i="30"/>
  <c r="AQ31" i="30"/>
  <c r="AL31" i="30"/>
  <c r="AK31" i="30"/>
  <c r="AJ31" i="30"/>
  <c r="AG31" i="30"/>
  <c r="AB31" i="30"/>
  <c r="AA31" i="30"/>
  <c r="Z31" i="30"/>
  <c r="W31" i="30"/>
  <c r="R31" i="30"/>
  <c r="Q31" i="30"/>
  <c r="P31" i="30"/>
  <c r="M31" i="30"/>
  <c r="H31" i="30"/>
  <c r="G31" i="30"/>
  <c r="F31" i="30"/>
  <c r="DS30" i="30"/>
  <c r="DN30" i="30"/>
  <c r="DM30" i="30"/>
  <c r="DL30" i="30"/>
  <c r="DI30" i="30"/>
  <c r="DD30" i="30"/>
  <c r="DC30" i="30"/>
  <c r="DB30" i="30"/>
  <c r="CY30" i="30"/>
  <c r="CT30" i="30"/>
  <c r="CS30" i="30"/>
  <c r="CR30" i="30"/>
  <c r="CO30" i="30"/>
  <c r="CJ30" i="30"/>
  <c r="CI30" i="30"/>
  <c r="CH30" i="30"/>
  <c r="CE30" i="30"/>
  <c r="BZ30" i="30"/>
  <c r="BY30" i="30"/>
  <c r="BX30" i="30"/>
  <c r="BU30" i="30"/>
  <c r="BP30" i="30"/>
  <c r="BO30" i="30"/>
  <c r="BN30" i="30"/>
  <c r="BK30" i="30"/>
  <c r="BF30" i="30"/>
  <c r="BE30" i="30"/>
  <c r="BD30" i="30"/>
  <c r="BA30" i="30"/>
  <c r="AV30" i="30"/>
  <c r="AU30" i="30"/>
  <c r="AT30" i="30"/>
  <c r="AQ30" i="30"/>
  <c r="AL30" i="30"/>
  <c r="AK30" i="30"/>
  <c r="AJ30" i="30"/>
  <c r="AG30" i="30"/>
  <c r="AB30" i="30"/>
  <c r="AA30" i="30"/>
  <c r="Z30" i="30"/>
  <c r="W30" i="30"/>
  <c r="R30" i="30"/>
  <c r="Q30" i="30"/>
  <c r="P30" i="30"/>
  <c r="M30" i="30"/>
  <c r="H30" i="30"/>
  <c r="G30" i="30"/>
  <c r="F30" i="30"/>
  <c r="DS29" i="30"/>
  <c r="DS32" i="30" s="1"/>
  <c r="DS10" i="30" s="1"/>
  <c r="DN29" i="30"/>
  <c r="DM29" i="30"/>
  <c r="DL29" i="30"/>
  <c r="DL32" i="30" s="1"/>
  <c r="DL10" i="30" s="1"/>
  <c r="DI29" i="30"/>
  <c r="DI32" i="30" s="1"/>
  <c r="DI10" i="30" s="1"/>
  <c r="DD29" i="30"/>
  <c r="DC29" i="30"/>
  <c r="DB29" i="30"/>
  <c r="DB32" i="30" s="1"/>
  <c r="DB10" i="30" s="1"/>
  <c r="CY29" i="30"/>
  <c r="CY32" i="30" s="1"/>
  <c r="CY10" i="30" s="1"/>
  <c r="CT29" i="30"/>
  <c r="CS29" i="30"/>
  <c r="CR29" i="30"/>
  <c r="CR32" i="30" s="1"/>
  <c r="CR10" i="30" s="1"/>
  <c r="CO29" i="30"/>
  <c r="CO32" i="30" s="1"/>
  <c r="CO10" i="30" s="1"/>
  <c r="CJ29" i="30"/>
  <c r="CI29" i="30"/>
  <c r="CH29" i="30"/>
  <c r="CH32" i="30" s="1"/>
  <c r="CH10" i="30" s="1"/>
  <c r="CE29" i="30"/>
  <c r="CE32" i="30" s="1"/>
  <c r="CE10" i="30" s="1"/>
  <c r="BZ29" i="30"/>
  <c r="BY29" i="30"/>
  <c r="BX29" i="30"/>
  <c r="BX32" i="30" s="1"/>
  <c r="BX10" i="30" s="1"/>
  <c r="BU29" i="30"/>
  <c r="BU32" i="30" s="1"/>
  <c r="BU10" i="30" s="1"/>
  <c r="BP29" i="30"/>
  <c r="BO29" i="30"/>
  <c r="BN29" i="30"/>
  <c r="BN32" i="30" s="1"/>
  <c r="BN10" i="30" s="1"/>
  <c r="BK29" i="30"/>
  <c r="BK32" i="30" s="1"/>
  <c r="BK10" i="30" s="1"/>
  <c r="BF29" i="30"/>
  <c r="BE29" i="30"/>
  <c r="BD29" i="30"/>
  <c r="BA29" i="30"/>
  <c r="BA32" i="30" s="1"/>
  <c r="BA10" i="30" s="1"/>
  <c r="AV29" i="30"/>
  <c r="AU29" i="30"/>
  <c r="AT29" i="30"/>
  <c r="AQ29" i="30"/>
  <c r="AQ32" i="30" s="1"/>
  <c r="AQ10" i="30" s="1"/>
  <c r="AL29" i="30"/>
  <c r="AK29" i="30"/>
  <c r="AJ29" i="30"/>
  <c r="AG29" i="30"/>
  <c r="AG32" i="30" s="1"/>
  <c r="AG10" i="30" s="1"/>
  <c r="AB29" i="30"/>
  <c r="AA29" i="30"/>
  <c r="Z29" i="30"/>
  <c r="Z32" i="30" s="1"/>
  <c r="Z10" i="30" s="1"/>
  <c r="W29" i="30"/>
  <c r="W32" i="30" s="1"/>
  <c r="W10" i="30" s="1"/>
  <c r="R29" i="30"/>
  <c r="Q29" i="30"/>
  <c r="P29" i="30"/>
  <c r="M29" i="30"/>
  <c r="M32" i="30" s="1"/>
  <c r="M10" i="30" s="1"/>
  <c r="H29" i="30"/>
  <c r="G29" i="30"/>
  <c r="F29" i="30"/>
  <c r="DS27" i="30"/>
  <c r="DN27" i="30"/>
  <c r="DM27" i="30"/>
  <c r="DL27" i="30"/>
  <c r="DI27" i="30"/>
  <c r="DD27" i="30"/>
  <c r="DC27" i="30"/>
  <c r="DB27" i="30"/>
  <c r="CY27" i="30"/>
  <c r="CT27" i="30"/>
  <c r="CS27" i="30"/>
  <c r="CR27" i="30"/>
  <c r="CO27" i="30"/>
  <c r="CJ27" i="30"/>
  <c r="CI27" i="30"/>
  <c r="CH27" i="30"/>
  <c r="CE27" i="30"/>
  <c r="BZ27" i="30"/>
  <c r="BY27" i="30"/>
  <c r="BX27" i="30"/>
  <c r="BU27" i="30"/>
  <c r="BP27" i="30"/>
  <c r="BO27" i="30"/>
  <c r="BN27" i="30"/>
  <c r="BK27" i="30"/>
  <c r="BF27" i="30"/>
  <c r="BE27" i="30"/>
  <c r="BD27" i="30"/>
  <c r="BA27" i="30"/>
  <c r="AV27" i="30"/>
  <c r="AU27" i="30"/>
  <c r="AT27" i="30"/>
  <c r="AQ27" i="30"/>
  <c r="AL27" i="30"/>
  <c r="AK27" i="30"/>
  <c r="AJ27" i="30"/>
  <c r="AG27" i="30"/>
  <c r="AB27" i="30"/>
  <c r="AA27" i="30"/>
  <c r="Z27" i="30"/>
  <c r="W27" i="30"/>
  <c r="R27" i="30"/>
  <c r="Q27" i="30"/>
  <c r="P27" i="30"/>
  <c r="M27" i="30"/>
  <c r="H27" i="30"/>
  <c r="G27" i="30"/>
  <c r="F27" i="30"/>
  <c r="DS26" i="30"/>
  <c r="DN26" i="30"/>
  <c r="DM26" i="30"/>
  <c r="DL26" i="30"/>
  <c r="DI26" i="30"/>
  <c r="DD26" i="30"/>
  <c r="DC26" i="30"/>
  <c r="DB26" i="30"/>
  <c r="CY26" i="30"/>
  <c r="CT26" i="30"/>
  <c r="CS26" i="30"/>
  <c r="CR26" i="30"/>
  <c r="CO26" i="30"/>
  <c r="CJ26" i="30"/>
  <c r="CI26" i="30"/>
  <c r="CH26" i="30"/>
  <c r="CE26" i="30"/>
  <c r="BZ26" i="30"/>
  <c r="BY26" i="30"/>
  <c r="BX26" i="30"/>
  <c r="BU26" i="30"/>
  <c r="BP26" i="30"/>
  <c r="BO26" i="30"/>
  <c r="BN26" i="30"/>
  <c r="BK26" i="30"/>
  <c r="BF26" i="30"/>
  <c r="BE26" i="30"/>
  <c r="BD26" i="30"/>
  <c r="BA26" i="30"/>
  <c r="AV26" i="30"/>
  <c r="AU26" i="30"/>
  <c r="AT26" i="30"/>
  <c r="AQ26" i="30"/>
  <c r="AL26" i="30"/>
  <c r="AK26" i="30"/>
  <c r="AJ26" i="30"/>
  <c r="AG26" i="30"/>
  <c r="AB26" i="30"/>
  <c r="AA26" i="30"/>
  <c r="Z26" i="30"/>
  <c r="W26" i="30"/>
  <c r="R26" i="30"/>
  <c r="Q26" i="30"/>
  <c r="P26" i="30"/>
  <c r="M26" i="30"/>
  <c r="H26" i="30"/>
  <c r="G26" i="30"/>
  <c r="F26" i="30"/>
  <c r="DS25" i="30"/>
  <c r="DN25" i="30"/>
  <c r="DM25" i="30"/>
  <c r="DL25" i="30"/>
  <c r="DI25" i="30"/>
  <c r="DD25" i="30"/>
  <c r="DC25" i="30"/>
  <c r="DB25" i="30"/>
  <c r="CY25" i="30"/>
  <c r="CT25" i="30"/>
  <c r="CS25" i="30"/>
  <c r="CR25" i="30"/>
  <c r="CO25" i="30"/>
  <c r="CJ25" i="30"/>
  <c r="CI25" i="30"/>
  <c r="CH25" i="30"/>
  <c r="CE25" i="30"/>
  <c r="BZ25" i="30"/>
  <c r="BY25" i="30"/>
  <c r="BX25" i="30"/>
  <c r="BU25" i="30"/>
  <c r="BP25" i="30"/>
  <c r="BO25" i="30"/>
  <c r="BN25" i="30"/>
  <c r="BK25" i="30"/>
  <c r="BF25" i="30"/>
  <c r="BE25" i="30"/>
  <c r="BD25" i="30"/>
  <c r="BA25" i="30"/>
  <c r="AV25" i="30"/>
  <c r="AU25" i="30"/>
  <c r="AT25" i="30"/>
  <c r="AQ25" i="30"/>
  <c r="AL25" i="30"/>
  <c r="AK25" i="30"/>
  <c r="AJ25" i="30"/>
  <c r="AG25" i="30"/>
  <c r="AB25" i="30"/>
  <c r="AA25" i="30"/>
  <c r="Z25" i="30"/>
  <c r="W25" i="30"/>
  <c r="R25" i="30"/>
  <c r="Q25" i="30"/>
  <c r="P25" i="30"/>
  <c r="M25" i="30"/>
  <c r="H25" i="30"/>
  <c r="G25" i="30"/>
  <c r="F25" i="30"/>
  <c r="DS24" i="30"/>
  <c r="DN24" i="30"/>
  <c r="DM24" i="30"/>
  <c r="DL24" i="30"/>
  <c r="DI24" i="30"/>
  <c r="DD24" i="30"/>
  <c r="DC24" i="30"/>
  <c r="DB24" i="30"/>
  <c r="CY24" i="30"/>
  <c r="CT24" i="30"/>
  <c r="CS24" i="30"/>
  <c r="CR24" i="30"/>
  <c r="CO24" i="30"/>
  <c r="CJ24" i="30"/>
  <c r="CI24" i="30"/>
  <c r="CH24" i="30"/>
  <c r="CE24" i="30"/>
  <c r="BZ24" i="30"/>
  <c r="BY24" i="30"/>
  <c r="BX24" i="30"/>
  <c r="BU24" i="30"/>
  <c r="BP24" i="30"/>
  <c r="BO24" i="30"/>
  <c r="BN24" i="30"/>
  <c r="BK24" i="30"/>
  <c r="BF24" i="30"/>
  <c r="BE24" i="30"/>
  <c r="BD24" i="30"/>
  <c r="BA24" i="30"/>
  <c r="AV24" i="30"/>
  <c r="AU24" i="30"/>
  <c r="AT24" i="30"/>
  <c r="AQ24" i="30"/>
  <c r="AL24" i="30"/>
  <c r="AK24" i="30"/>
  <c r="AJ24" i="30"/>
  <c r="AG24" i="30"/>
  <c r="AB24" i="30"/>
  <c r="AA24" i="30"/>
  <c r="Z24" i="30"/>
  <c r="W24" i="30"/>
  <c r="R24" i="30"/>
  <c r="Q24" i="30"/>
  <c r="P24" i="30"/>
  <c r="M24" i="30"/>
  <c r="H24" i="30"/>
  <c r="G24" i="30"/>
  <c r="F24" i="30"/>
  <c r="DS23" i="30"/>
  <c r="DN23" i="30"/>
  <c r="DM23" i="30"/>
  <c r="DL23" i="30"/>
  <c r="DI23" i="30"/>
  <c r="DD23" i="30"/>
  <c r="DC23" i="30"/>
  <c r="DB23" i="30"/>
  <c r="CY23" i="30"/>
  <c r="CT23" i="30"/>
  <c r="CS23" i="30"/>
  <c r="CR23" i="30"/>
  <c r="CO23" i="30"/>
  <c r="CJ23" i="30"/>
  <c r="CI23" i="30"/>
  <c r="CH23" i="30"/>
  <c r="CE23" i="30"/>
  <c r="BZ23" i="30"/>
  <c r="BY23" i="30"/>
  <c r="BX23" i="30"/>
  <c r="BU23" i="30"/>
  <c r="BP23" i="30"/>
  <c r="BO23" i="30"/>
  <c r="BN23" i="30"/>
  <c r="BK23" i="30"/>
  <c r="BF23" i="30"/>
  <c r="BE23" i="30"/>
  <c r="BD23" i="30"/>
  <c r="BA23" i="30"/>
  <c r="AV23" i="30"/>
  <c r="AU23" i="30"/>
  <c r="AT23" i="30"/>
  <c r="AQ23" i="30"/>
  <c r="AL23" i="30"/>
  <c r="AK23" i="30"/>
  <c r="AJ23" i="30"/>
  <c r="AG23" i="30"/>
  <c r="AB23" i="30"/>
  <c r="AA23" i="30"/>
  <c r="Z23" i="30"/>
  <c r="W23" i="30"/>
  <c r="R23" i="30"/>
  <c r="Q23" i="30"/>
  <c r="P23" i="30"/>
  <c r="M23" i="30"/>
  <c r="H23" i="30"/>
  <c r="G23" i="30"/>
  <c r="F23" i="30"/>
  <c r="DS22" i="30"/>
  <c r="DN22" i="30"/>
  <c r="DM22" i="30"/>
  <c r="DL22" i="30"/>
  <c r="DI22" i="30"/>
  <c r="DD22" i="30"/>
  <c r="DC22" i="30"/>
  <c r="DB22" i="30"/>
  <c r="CY22" i="30"/>
  <c r="CT22" i="30"/>
  <c r="CS22" i="30"/>
  <c r="CR22" i="30"/>
  <c r="CO22" i="30"/>
  <c r="CJ22" i="30"/>
  <c r="CI22" i="30"/>
  <c r="CH22" i="30"/>
  <c r="CE22" i="30"/>
  <c r="BZ22" i="30"/>
  <c r="BY22" i="30"/>
  <c r="BX22" i="30"/>
  <c r="BU22" i="30"/>
  <c r="BP22" i="30"/>
  <c r="BO22" i="30"/>
  <c r="BN22" i="30"/>
  <c r="BK22" i="30"/>
  <c r="BF22" i="30"/>
  <c r="BE22" i="30"/>
  <c r="BD22" i="30"/>
  <c r="BA22" i="30"/>
  <c r="AV22" i="30"/>
  <c r="AU22" i="30"/>
  <c r="AT22" i="30"/>
  <c r="AQ22" i="30"/>
  <c r="AL22" i="30"/>
  <c r="AK22" i="30"/>
  <c r="AJ22" i="30"/>
  <c r="AG22" i="30"/>
  <c r="AB22" i="30"/>
  <c r="AA22" i="30"/>
  <c r="Z22" i="30"/>
  <c r="W22" i="30"/>
  <c r="R22" i="30"/>
  <c r="Q22" i="30"/>
  <c r="P22" i="30"/>
  <c r="M22" i="30"/>
  <c r="H22" i="30"/>
  <c r="G22" i="30"/>
  <c r="F22" i="30"/>
  <c r="DS21" i="30"/>
  <c r="DS28" i="30" s="1"/>
  <c r="DS9" i="30" s="1"/>
  <c r="DN21" i="30"/>
  <c r="DM21" i="30"/>
  <c r="DL21" i="30"/>
  <c r="DL28" i="30" s="1"/>
  <c r="DL9" i="30" s="1"/>
  <c r="DI21" i="30"/>
  <c r="DI28" i="30" s="1"/>
  <c r="DI9" i="30" s="1"/>
  <c r="DD21" i="30"/>
  <c r="DC21" i="30"/>
  <c r="DB21" i="30"/>
  <c r="DB28" i="30" s="1"/>
  <c r="DB9" i="30" s="1"/>
  <c r="CY21" i="30"/>
  <c r="CY28" i="30" s="1"/>
  <c r="CY9" i="30" s="1"/>
  <c r="CT21" i="30"/>
  <c r="CS21" i="30"/>
  <c r="CR21" i="30"/>
  <c r="CR28" i="30" s="1"/>
  <c r="CR9" i="30" s="1"/>
  <c r="CO21" i="30"/>
  <c r="CO28" i="30" s="1"/>
  <c r="CO9" i="30" s="1"/>
  <c r="CJ21" i="30"/>
  <c r="CI21" i="30"/>
  <c r="CH21" i="30"/>
  <c r="CH28" i="30" s="1"/>
  <c r="CH9" i="30" s="1"/>
  <c r="CE21" i="30"/>
  <c r="CE28" i="30" s="1"/>
  <c r="CE9" i="30" s="1"/>
  <c r="BZ21" i="30"/>
  <c r="BY21" i="30"/>
  <c r="BX21" i="30"/>
  <c r="BX28" i="30" s="1"/>
  <c r="BX9" i="30" s="1"/>
  <c r="BU21" i="30"/>
  <c r="BU28" i="30" s="1"/>
  <c r="BU9" i="30" s="1"/>
  <c r="BP21" i="30"/>
  <c r="BO21" i="30"/>
  <c r="BN21" i="30"/>
  <c r="BN28" i="30" s="1"/>
  <c r="BN9" i="30" s="1"/>
  <c r="BK21" i="30"/>
  <c r="BK28" i="30" s="1"/>
  <c r="BK9" i="30" s="1"/>
  <c r="BF21" i="30"/>
  <c r="BE21" i="30"/>
  <c r="BD21" i="30"/>
  <c r="BA21" i="30"/>
  <c r="BA28" i="30" s="1"/>
  <c r="BA9" i="30" s="1"/>
  <c r="AV21" i="30"/>
  <c r="AU21" i="30"/>
  <c r="AT21" i="30"/>
  <c r="AQ21" i="30"/>
  <c r="AQ28" i="30" s="1"/>
  <c r="AQ9" i="30" s="1"/>
  <c r="AL21" i="30"/>
  <c r="AK21" i="30"/>
  <c r="AJ21" i="30"/>
  <c r="AG21" i="30"/>
  <c r="AG28" i="30" s="1"/>
  <c r="AG9" i="30" s="1"/>
  <c r="AB21" i="30"/>
  <c r="AA21" i="30"/>
  <c r="Z21" i="30"/>
  <c r="W21" i="30"/>
  <c r="W28" i="30" s="1"/>
  <c r="W9" i="30" s="1"/>
  <c r="R21" i="30"/>
  <c r="Q21" i="30"/>
  <c r="P21" i="30"/>
  <c r="M21" i="30"/>
  <c r="M28" i="30" s="1"/>
  <c r="M9" i="30" s="1"/>
  <c r="H21" i="30"/>
  <c r="G21" i="30"/>
  <c r="F21" i="30"/>
  <c r="DT20" i="30"/>
  <c r="DS20" i="30"/>
  <c r="DR20" i="30"/>
  <c r="DQ20" i="30"/>
  <c r="DP20" i="30"/>
  <c r="DO20" i="30"/>
  <c r="DN20" i="30"/>
  <c r="DM20" i="30"/>
  <c r="DL20" i="30"/>
  <c r="DJ20" i="30"/>
  <c r="DI20" i="30"/>
  <c r="DH20" i="30"/>
  <c r="DG20" i="30"/>
  <c r="DF20" i="30"/>
  <c r="DE20" i="30"/>
  <c r="DD20" i="30"/>
  <c r="DC20" i="30"/>
  <c r="DB20" i="30"/>
  <c r="CZ20" i="30"/>
  <c r="CY20" i="30"/>
  <c r="CX20" i="30"/>
  <c r="CW20" i="30"/>
  <c r="CV20" i="30"/>
  <c r="CU20" i="30"/>
  <c r="CT20" i="30"/>
  <c r="CS20" i="30"/>
  <c r="CR20" i="30"/>
  <c r="CP20" i="30"/>
  <c r="CO20" i="30"/>
  <c r="CN20" i="30"/>
  <c r="CM20" i="30"/>
  <c r="CL20" i="30"/>
  <c r="CK20" i="30"/>
  <c r="CJ20" i="30"/>
  <c r="CI20" i="30"/>
  <c r="CH20" i="30"/>
  <c r="CF20" i="30"/>
  <c r="CE20" i="30"/>
  <c r="CD20" i="30"/>
  <c r="CC20" i="30"/>
  <c r="CB20" i="30"/>
  <c r="CA20" i="30"/>
  <c r="BZ20" i="30"/>
  <c r="BY20" i="30"/>
  <c r="BX20" i="30"/>
  <c r="BV20" i="30"/>
  <c r="BU20" i="30"/>
  <c r="BT20" i="30"/>
  <c r="BS20" i="30"/>
  <c r="BR20" i="30"/>
  <c r="BQ20" i="30"/>
  <c r="BP20" i="30"/>
  <c r="BO20" i="30"/>
  <c r="BN20" i="30"/>
  <c r="BL20" i="30"/>
  <c r="BK20" i="30"/>
  <c r="BJ20" i="30"/>
  <c r="BI20" i="30"/>
  <c r="BH20" i="30"/>
  <c r="BG20" i="30"/>
  <c r="BF20" i="30"/>
  <c r="BE20" i="30"/>
  <c r="BD20" i="30"/>
  <c r="BB20" i="30"/>
  <c r="BA20" i="30"/>
  <c r="AZ20" i="30"/>
  <c r="AY20" i="30"/>
  <c r="AX20" i="30"/>
  <c r="AW20" i="30"/>
  <c r="AV20" i="30"/>
  <c r="AU20" i="30"/>
  <c r="AT20" i="30"/>
  <c r="AR20" i="30"/>
  <c r="AQ20" i="30"/>
  <c r="AJ20" i="30"/>
  <c r="AH20" i="30"/>
  <c r="AG20" i="30"/>
  <c r="AF20" i="30"/>
  <c r="AE20" i="30"/>
  <c r="AD20" i="30"/>
  <c r="AC20" i="30"/>
  <c r="AB20" i="30"/>
  <c r="AA20" i="30"/>
  <c r="Z20" i="30"/>
  <c r="X20" i="30"/>
  <c r="W20" i="30"/>
  <c r="V20" i="30"/>
  <c r="U20" i="30"/>
  <c r="T20" i="30"/>
  <c r="S20" i="30"/>
  <c r="R20" i="30"/>
  <c r="Q20" i="30"/>
  <c r="P20" i="30"/>
  <c r="N20" i="30"/>
  <c r="M20" i="30"/>
  <c r="L20" i="30"/>
  <c r="K20" i="30"/>
  <c r="J20" i="30"/>
  <c r="I20" i="30"/>
  <c r="H20" i="30"/>
  <c r="G20" i="30"/>
  <c r="F20" i="30"/>
  <c r="BK17" i="30"/>
  <c r="BA14" i="30"/>
  <c r="CY11" i="30"/>
  <c r="DT8" i="30"/>
  <c r="DS8" i="30"/>
  <c r="DR8" i="30"/>
  <c r="DQ8" i="30"/>
  <c r="DP8" i="30"/>
  <c r="DO8" i="30"/>
  <c r="DN8" i="30"/>
  <c r="DM8" i="30"/>
  <c r="DL8" i="30"/>
  <c r="DJ8" i="30"/>
  <c r="DI8" i="30"/>
  <c r="DH8" i="30"/>
  <c r="DG8" i="30"/>
  <c r="DF8" i="30"/>
  <c r="DE8" i="30"/>
  <c r="DD8" i="30"/>
  <c r="DC8" i="30"/>
  <c r="DB8" i="30"/>
  <c r="CZ8" i="30"/>
  <c r="CY8" i="30"/>
  <c r="CX8" i="30"/>
  <c r="CW8" i="30"/>
  <c r="CV8" i="30"/>
  <c r="CU8" i="30"/>
  <c r="CT8" i="30"/>
  <c r="CS8" i="30"/>
  <c r="CR8" i="30"/>
  <c r="CP8" i="30"/>
  <c r="CO8" i="30"/>
  <c r="CN8" i="30"/>
  <c r="CM8" i="30"/>
  <c r="CL8" i="30"/>
  <c r="CK8" i="30"/>
  <c r="CJ8" i="30"/>
  <c r="CI8" i="30"/>
  <c r="CH8" i="30"/>
  <c r="CF8" i="30"/>
  <c r="CE8" i="30"/>
  <c r="CD8" i="30"/>
  <c r="CC8" i="30"/>
  <c r="CB8" i="30"/>
  <c r="CA8" i="30"/>
  <c r="BZ8" i="30"/>
  <c r="BY8" i="30"/>
  <c r="BX8" i="30"/>
  <c r="BV8" i="30"/>
  <c r="BU8" i="30"/>
  <c r="BT8" i="30"/>
  <c r="BS8" i="30"/>
  <c r="BR8" i="30"/>
  <c r="BQ8" i="30"/>
  <c r="BP8" i="30"/>
  <c r="BO8" i="30"/>
  <c r="BN8" i="30"/>
  <c r="BL8" i="30"/>
  <c r="BK8" i="30"/>
  <c r="BJ8" i="30"/>
  <c r="BI8" i="30"/>
  <c r="BH8" i="30"/>
  <c r="BG8" i="30"/>
  <c r="BF8" i="30"/>
  <c r="BE8" i="30"/>
  <c r="BD8" i="30"/>
  <c r="BB8" i="30"/>
  <c r="BA8" i="30"/>
  <c r="AZ8" i="30"/>
  <c r="AY8" i="30"/>
  <c r="AX8" i="30"/>
  <c r="AW8" i="30"/>
  <c r="AV8" i="30"/>
  <c r="AU8" i="30"/>
  <c r="AT8" i="30"/>
  <c r="AH8" i="30"/>
  <c r="AG8" i="30"/>
  <c r="AF8" i="30"/>
  <c r="B4" i="30"/>
  <c r="BB51" i="30" l="1"/>
  <c r="DJ51" i="30"/>
  <c r="DT51" i="30"/>
  <c r="BB52" i="30"/>
  <c r="DJ52" i="30"/>
  <c r="DJ53" i="30"/>
  <c r="DT53" i="30"/>
  <c r="DT55" i="30"/>
  <c r="BB62" i="30"/>
  <c r="DT62" i="30"/>
  <c r="BB66" i="30"/>
  <c r="BD50" i="30"/>
  <c r="BD13" i="30" s="1"/>
  <c r="BD28" i="30"/>
  <c r="BD9" i="30" s="1"/>
  <c r="Z60" i="30"/>
  <c r="Z15" i="30" s="1"/>
  <c r="BD32" i="30"/>
  <c r="BD10" i="30" s="1"/>
  <c r="AT50" i="30"/>
  <c r="AT13" i="30" s="1"/>
  <c r="AT38" i="30"/>
  <c r="AT11" i="30" s="1"/>
  <c r="BD38" i="30"/>
  <c r="BD11" i="30" s="1"/>
  <c r="BD63" i="30"/>
  <c r="BD16" i="30" s="1"/>
  <c r="AT32" i="30"/>
  <c r="AT10" i="30" s="1"/>
  <c r="BD60" i="30"/>
  <c r="BD15" i="30" s="1"/>
  <c r="AT28" i="30"/>
  <c r="AT9" i="30" s="1"/>
  <c r="AT60" i="30"/>
  <c r="AT15" i="30" s="1"/>
  <c r="AJ56" i="30"/>
  <c r="AJ14" i="30" s="1"/>
  <c r="BU63" i="30"/>
  <c r="BU16" i="30" s="1"/>
  <c r="BU18" i="30" s="1"/>
  <c r="AR29" i="30"/>
  <c r="BL29" i="30"/>
  <c r="BL30" i="30"/>
  <c r="AR31" i="30"/>
  <c r="DT39" i="30"/>
  <c r="AR40" i="30"/>
  <c r="BB40" i="30"/>
  <c r="DJ40" i="30"/>
  <c r="AH41" i="30"/>
  <c r="BB41" i="30"/>
  <c r="BL41" i="30"/>
  <c r="DJ41" i="30"/>
  <c r="AH42" i="30"/>
  <c r="AH43" i="30"/>
  <c r="AR43" i="30"/>
  <c r="BL43" i="30"/>
  <c r="DT43" i="30"/>
  <c r="AR46" i="30"/>
  <c r="BB46" i="30"/>
  <c r="DJ46" i="30"/>
  <c r="DT46" i="30"/>
  <c r="AR47" i="30"/>
  <c r="BL47" i="30"/>
  <c r="AH48" i="30"/>
  <c r="AR48" i="30"/>
  <c r="BB48" i="30"/>
  <c r="AR49" i="30"/>
  <c r="BB49" i="30"/>
  <c r="AR51" i="30"/>
  <c r="AH53" i="30"/>
  <c r="AR54" i="30"/>
  <c r="AH55" i="30"/>
  <c r="AR55" i="30"/>
  <c r="AR61" i="30"/>
  <c r="AR62" i="30"/>
  <c r="AR66" i="30"/>
  <c r="N40" i="30"/>
  <c r="N44" i="30"/>
  <c r="N48" i="30"/>
  <c r="N61" i="30"/>
  <c r="CF51" i="30"/>
  <c r="CF52" i="30"/>
  <c r="BV54" i="30"/>
  <c r="BV55" i="30"/>
  <c r="CF55" i="30"/>
  <c r="BV62" i="30"/>
  <c r="CF66" i="30"/>
  <c r="BV29" i="30"/>
  <c r="CF30" i="30"/>
  <c r="CF31" i="30"/>
  <c r="BV39" i="30"/>
  <c r="BV40" i="30"/>
  <c r="CF40" i="30"/>
  <c r="BV41" i="30"/>
  <c r="CF41" i="30"/>
  <c r="CF42" i="30"/>
  <c r="BV43" i="30"/>
  <c r="CF44" i="30"/>
  <c r="BV47" i="30"/>
  <c r="CF47" i="30"/>
  <c r="BV48" i="30"/>
  <c r="CF48" i="30"/>
  <c r="BX60" i="30"/>
  <c r="BX15" i="30" s="1"/>
  <c r="G60" i="30"/>
  <c r="G15" i="30" s="1"/>
  <c r="AH21" i="30"/>
  <c r="AR21" i="30"/>
  <c r="BV21" i="30"/>
  <c r="DT21" i="30"/>
  <c r="AH22" i="30"/>
  <c r="AR22" i="30"/>
  <c r="BV22" i="30"/>
  <c r="AR23" i="30"/>
  <c r="BB23" i="30"/>
  <c r="BV23" i="30"/>
  <c r="CF23" i="30"/>
  <c r="AR24" i="30"/>
  <c r="BV24" i="30"/>
  <c r="BB25" i="30"/>
  <c r="CF25" i="30"/>
  <c r="DT25" i="30"/>
  <c r="AH26" i="30"/>
  <c r="BB26" i="30"/>
  <c r="BL26" i="30"/>
  <c r="BV26" i="30"/>
  <c r="CF26" i="30"/>
  <c r="AH27" i="30"/>
  <c r="CF27" i="30"/>
  <c r="BU64" i="30"/>
  <c r="BK18" i="30"/>
  <c r="W18" i="30"/>
  <c r="AR33" i="30"/>
  <c r="AH34" i="30"/>
  <c r="BL34" i="30"/>
  <c r="BV34" i="30"/>
  <c r="CF34" i="30"/>
  <c r="AH35" i="30"/>
  <c r="AR35" i="30"/>
  <c r="BL35" i="30"/>
  <c r="BV35" i="30"/>
  <c r="CF35" i="30"/>
  <c r="AH36" i="30"/>
  <c r="AR36" i="30"/>
  <c r="BL36" i="30"/>
  <c r="BV36" i="30"/>
  <c r="CF36" i="30"/>
  <c r="DT36" i="30"/>
  <c r="AH37" i="30"/>
  <c r="BB37" i="30"/>
  <c r="BV37" i="30"/>
  <c r="AR57" i="30"/>
  <c r="BL57" i="30"/>
  <c r="BV57" i="30"/>
  <c r="CF57" i="30"/>
  <c r="DT57" i="30"/>
  <c r="AH58" i="30"/>
  <c r="AR58" i="30"/>
  <c r="BV58" i="30"/>
  <c r="CF58" i="30"/>
  <c r="DJ58" i="30"/>
  <c r="AH59" i="30"/>
  <c r="AR59" i="30"/>
  <c r="BV59" i="30"/>
  <c r="CF59" i="30"/>
  <c r="AG16" i="30"/>
  <c r="AG18" i="30" s="1"/>
  <c r="AG64" i="30"/>
  <c r="AQ16" i="30"/>
  <c r="AQ18" i="30" s="1"/>
  <c r="AQ64" i="30"/>
  <c r="CE16" i="30"/>
  <c r="CE18" i="30" s="1"/>
  <c r="CE64" i="30"/>
  <c r="DI64" i="30"/>
  <c r="DI16" i="30"/>
  <c r="DI18" i="30" s="1"/>
  <c r="DS16" i="30"/>
  <c r="DS64" i="30"/>
  <c r="M18" i="30"/>
  <c r="DS18" i="30"/>
  <c r="M64" i="30"/>
  <c r="W64" i="30"/>
  <c r="BA64" i="30"/>
  <c r="BK64" i="30"/>
  <c r="CO64" i="30"/>
  <c r="CY64" i="30"/>
  <c r="CO16" i="30"/>
  <c r="CO18" i="30" s="1"/>
  <c r="BA16" i="30"/>
  <c r="BA18" i="30" s="1"/>
  <c r="CY16" i="30"/>
  <c r="CY18" i="30" s="1"/>
  <c r="AO61" i="30"/>
  <c r="AF62" i="30"/>
  <c r="AO62" i="30"/>
  <c r="AW22" i="30"/>
  <c r="BG22" i="30"/>
  <c r="CB22" i="30"/>
  <c r="CK22" i="30"/>
  <c r="DF22" i="30"/>
  <c r="DO22" i="30"/>
  <c r="BH23" i="30"/>
  <c r="CK23" i="30"/>
  <c r="DO23" i="30"/>
  <c r="AW24" i="30"/>
  <c r="DE24" i="30"/>
  <c r="DP24" i="30"/>
  <c r="BH27" i="30"/>
  <c r="BR27" i="30"/>
  <c r="CL27" i="30"/>
  <c r="DF27" i="30"/>
  <c r="BR30" i="30"/>
  <c r="AW34" i="30"/>
  <c r="CL34" i="30"/>
  <c r="DF34" i="30"/>
  <c r="DE36" i="30"/>
  <c r="L46" i="30"/>
  <c r="BD45" i="30"/>
  <c r="BD12" i="30" s="1"/>
  <c r="CR45" i="30"/>
  <c r="CR12" i="30" s="1"/>
  <c r="BD56" i="30"/>
  <c r="BD14" i="30" s="1"/>
  <c r="DL56" i="30"/>
  <c r="DL14" i="30" s="1"/>
  <c r="AT63" i="30"/>
  <c r="AT16" i="30" s="1"/>
  <c r="BN63" i="30"/>
  <c r="BN16" i="30" s="1"/>
  <c r="DP41" i="30"/>
  <c r="CB43" i="30"/>
  <c r="CK43" i="30"/>
  <c r="DE43" i="30"/>
  <c r="AN44" i="30"/>
  <c r="BH48" i="30"/>
  <c r="DF48" i="30"/>
  <c r="DP48" i="30"/>
  <c r="AX53" i="30"/>
  <c r="CB53" i="30"/>
  <c r="CU53" i="30"/>
  <c r="CK58" i="30"/>
  <c r="BG59" i="30"/>
  <c r="CK59" i="30"/>
  <c r="BG66" i="30"/>
  <c r="DO66" i="30"/>
  <c r="AF24" i="30"/>
  <c r="AP24" i="30"/>
  <c r="AP33" i="30"/>
  <c r="AE34" i="30"/>
  <c r="AF36" i="30"/>
  <c r="BG61" i="30"/>
  <c r="CA61" i="30"/>
  <c r="BG62" i="30"/>
  <c r="L62" i="30"/>
  <c r="U62" i="30"/>
  <c r="AN21" i="30"/>
  <c r="AD58" i="30"/>
  <c r="AM58" i="30"/>
  <c r="AD59" i="30"/>
  <c r="AP21" i="30"/>
  <c r="AF22" i="30"/>
  <c r="AP43" i="30"/>
  <c r="AF44" i="30"/>
  <c r="AF48" i="30"/>
  <c r="AF53" i="30"/>
  <c r="AO53" i="30"/>
  <c r="AE54" i="30"/>
  <c r="AP58" i="30"/>
  <c r="AE59" i="30"/>
  <c r="AL63" i="30"/>
  <c r="AL16" i="30" s="1"/>
  <c r="Z28" i="30"/>
  <c r="Z9" i="30" s="1"/>
  <c r="AC29" i="30"/>
  <c r="AC31" i="30"/>
  <c r="L39" i="30"/>
  <c r="K31" i="30"/>
  <c r="AC26" i="30"/>
  <c r="AH31" i="30"/>
  <c r="AE26" i="30"/>
  <c r="AP27" i="30"/>
  <c r="AP29" i="30"/>
  <c r="AC36" i="30"/>
  <c r="AM40" i="30"/>
  <c r="AM43" i="30"/>
  <c r="AC48" i="30"/>
  <c r="AC22" i="30"/>
  <c r="AD51" i="30"/>
  <c r="AN53" i="30"/>
  <c r="AD54" i="30"/>
  <c r="AD23" i="30"/>
  <c r="AM24" i="30"/>
  <c r="Z38" i="30"/>
  <c r="Z11" i="30" s="1"/>
  <c r="AJ38" i="30"/>
  <c r="AJ11" i="30" s="1"/>
  <c r="AC62" i="30"/>
  <c r="V27" i="30"/>
  <c r="L55" i="30"/>
  <c r="V58" i="30"/>
  <c r="K23" i="30"/>
  <c r="I51" i="30"/>
  <c r="T51" i="30"/>
  <c r="AM31" i="30"/>
  <c r="AD21" i="30"/>
  <c r="AC23" i="30"/>
  <c r="AN31" i="30"/>
  <c r="AN55" i="30"/>
  <c r="AL17" i="30"/>
  <c r="AP17" i="30" s="1"/>
  <c r="AD22" i="30"/>
  <c r="AO22" i="30"/>
  <c r="AP31" i="30"/>
  <c r="AC34" i="30"/>
  <c r="AC35" i="30"/>
  <c r="AN40" i="30"/>
  <c r="AD55" i="30"/>
  <c r="AM55" i="30"/>
  <c r="L34" i="30"/>
  <c r="U54" i="30"/>
  <c r="J59" i="30"/>
  <c r="L59" i="30"/>
  <c r="AJ50" i="30"/>
  <c r="AJ13" i="30" s="1"/>
  <c r="AN25" i="30"/>
  <c r="AD35" i="30"/>
  <c r="AD26" i="30"/>
  <c r="AN27" i="30"/>
  <c r="AD48" i="30"/>
  <c r="AN49" i="30"/>
  <c r="AC59" i="30"/>
  <c r="Z63" i="30"/>
  <c r="Z16" i="30" s="1"/>
  <c r="J43" i="30"/>
  <c r="L51" i="30"/>
  <c r="AN37" i="30"/>
  <c r="AR37" i="30"/>
  <c r="AM37" i="30"/>
  <c r="AR52" i="30"/>
  <c r="AM52" i="30"/>
  <c r="AH61" i="30"/>
  <c r="AC61" i="30"/>
  <c r="AN23" i="30"/>
  <c r="AH24" i="30"/>
  <c r="AC24" i="30"/>
  <c r="AC27" i="30"/>
  <c r="AD47" i="30"/>
  <c r="AH47" i="30"/>
  <c r="AC47" i="30"/>
  <c r="AD57" i="30"/>
  <c r="AH57" i="30"/>
  <c r="AC66" i="30"/>
  <c r="AB17" i="30"/>
  <c r="AF17" i="30" s="1"/>
  <c r="AN22" i="30"/>
  <c r="AM22" i="30"/>
  <c r="AD25" i="30"/>
  <c r="AH25" i="30"/>
  <c r="AH39" i="30"/>
  <c r="AB45" i="30"/>
  <c r="AD45" i="30" s="1"/>
  <c r="AR39" i="30"/>
  <c r="AM39" i="30"/>
  <c r="AC25" i="30"/>
  <c r="AR27" i="30"/>
  <c r="AL32" i="30"/>
  <c r="AL10" i="30" s="1"/>
  <c r="AM23" i="30"/>
  <c r="AD27" i="30"/>
  <c r="AD31" i="30"/>
  <c r="AM33" i="30"/>
  <c r="AM35" i="30"/>
  <c r="AC41" i="30"/>
  <c r="AD43" i="30"/>
  <c r="AM49" i="30"/>
  <c r="AN52" i="30"/>
  <c r="AM57" i="30"/>
  <c r="AN59" i="30"/>
  <c r="AD61" i="30"/>
  <c r="AD66" i="30"/>
  <c r="AM21" i="30"/>
  <c r="AP23" i="30"/>
  <c r="AD24" i="30"/>
  <c r="AN24" i="30"/>
  <c r="AF25" i="30"/>
  <c r="AM25" i="30"/>
  <c r="AE27" i="30"/>
  <c r="AD34" i="30"/>
  <c r="AN35" i="30"/>
  <c r="AD36" i="30"/>
  <c r="AE41" i="30"/>
  <c r="AP41" i="30"/>
  <c r="AE42" i="30"/>
  <c r="AC43" i="30"/>
  <c r="AM47" i="30"/>
  <c r="AC55" i="30"/>
  <c r="AC58" i="30"/>
  <c r="AP59" i="30"/>
  <c r="AL60" i="30"/>
  <c r="AL15" i="30" s="1"/>
  <c r="AR15" i="30" s="1"/>
  <c r="AE61" i="30"/>
  <c r="AE66" i="30"/>
  <c r="AO66" i="30"/>
  <c r="DR26" i="30"/>
  <c r="DR55" i="30"/>
  <c r="DN17" i="30"/>
  <c r="DO17" i="30" s="1"/>
  <c r="DR57" i="30"/>
  <c r="CM27" i="30"/>
  <c r="CN55" i="30"/>
  <c r="BZ17" i="30"/>
  <c r="CF17" i="30" s="1"/>
  <c r="CB66" i="30"/>
  <c r="CB51" i="30"/>
  <c r="AM26" i="30"/>
  <c r="AN26" i="30"/>
  <c r="AR26" i="30"/>
  <c r="DJ26" i="30"/>
  <c r="DF26" i="30"/>
  <c r="DE26" i="30"/>
  <c r="AJ32" i="30"/>
  <c r="AJ10" i="30" s="1"/>
  <c r="AM29" i="30"/>
  <c r="AB38" i="30"/>
  <c r="AC33" i="30"/>
  <c r="AN34" i="30"/>
  <c r="AM34" i="30"/>
  <c r="AD49" i="30"/>
  <c r="AC49" i="30"/>
  <c r="AH49" i="30"/>
  <c r="AD52" i="30"/>
  <c r="AC52" i="30"/>
  <c r="AH52" i="30"/>
  <c r="DB15" i="30"/>
  <c r="G28" i="30"/>
  <c r="G9" i="30" s="1"/>
  <c r="AD33" i="30"/>
  <c r="AN36" i="30"/>
  <c r="AM36" i="30"/>
  <c r="AN42" i="30"/>
  <c r="AR42" i="30"/>
  <c r="AM42" i="30"/>
  <c r="DL16" i="30"/>
  <c r="DT23" i="30"/>
  <c r="AR34" i="30"/>
  <c r="CH15" i="30"/>
  <c r="AB28" i="30"/>
  <c r="AC21" i="30"/>
  <c r="AJ28" i="30"/>
  <c r="AJ9" i="30" s="1"/>
  <c r="AN29" i="30"/>
  <c r="AC30" i="30"/>
  <c r="AD30" i="30"/>
  <c r="AH30" i="30"/>
  <c r="AN30" i="30"/>
  <c r="AR30" i="30"/>
  <c r="AM30" i="30"/>
  <c r="AH33" i="30"/>
  <c r="AD37" i="30"/>
  <c r="AC37" i="30"/>
  <c r="AD39" i="30"/>
  <c r="AC39" i="30"/>
  <c r="AD40" i="30"/>
  <c r="AH40" i="30"/>
  <c r="AC40" i="30"/>
  <c r="AC53" i="30"/>
  <c r="AD53" i="30"/>
  <c r="AH23" i="30"/>
  <c r="DR23" i="30"/>
  <c r="AR25" i="30"/>
  <c r="AP26" i="30"/>
  <c r="AB32" i="30"/>
  <c r="AH29" i="30"/>
  <c r="AE30" i="30"/>
  <c r="AP36" i="30"/>
  <c r="AL45" i="30"/>
  <c r="AN39" i="30"/>
  <c r="AT45" i="30"/>
  <c r="AT12" i="30" s="1"/>
  <c r="BN45" i="30"/>
  <c r="BN12" i="30" s="1"/>
  <c r="CH45" i="30"/>
  <c r="CH12" i="30" s="1"/>
  <c r="DB45" i="30"/>
  <c r="DB12" i="30" s="1"/>
  <c r="AD41" i="30"/>
  <c r="AN41" i="30"/>
  <c r="AM41" i="30"/>
  <c r="AN43" i="30"/>
  <c r="AD44" i="30"/>
  <c r="AC44" i="30"/>
  <c r="AR44" i="30"/>
  <c r="AD46" i="30"/>
  <c r="AC46" i="30"/>
  <c r="AN47" i="30"/>
  <c r="AP48" i="30"/>
  <c r="BX56" i="30"/>
  <c r="BX14" i="30" s="1"/>
  <c r="AN58" i="30"/>
  <c r="BR61" i="30"/>
  <c r="BQ61" i="30"/>
  <c r="AL50" i="30"/>
  <c r="AN46" i="30"/>
  <c r="AN48" i="30"/>
  <c r="AM48" i="30"/>
  <c r="AL56" i="30"/>
  <c r="AN51" i="30"/>
  <c r="AM51" i="30"/>
  <c r="CR56" i="30"/>
  <c r="CR14" i="30" s="1"/>
  <c r="AJ63" i="30"/>
  <c r="AN61" i="30"/>
  <c r="L25" i="30"/>
  <c r="DG26" i="30"/>
  <c r="AM27" i="30"/>
  <c r="AL28" i="30"/>
  <c r="F32" i="30"/>
  <c r="F10" i="30" s="1"/>
  <c r="P32" i="30"/>
  <c r="P10" i="30" s="1"/>
  <c r="AD29" i="30"/>
  <c r="AP30" i="30"/>
  <c r="AX31" i="30"/>
  <c r="BR31" i="30"/>
  <c r="DF31" i="30"/>
  <c r="AN33" i="30"/>
  <c r="BR33" i="30"/>
  <c r="CA33" i="30"/>
  <c r="AP34" i="30"/>
  <c r="AE37" i="30"/>
  <c r="AF39" i="30"/>
  <c r="AR41" i="30"/>
  <c r="DF41" i="30"/>
  <c r="AD42" i="30"/>
  <c r="AC42" i="30"/>
  <c r="AH44" i="30"/>
  <c r="AM44" i="30"/>
  <c r="AH46" i="30"/>
  <c r="AM46" i="30"/>
  <c r="AE49" i="30"/>
  <c r="AB50" i="30"/>
  <c r="AN54" i="30"/>
  <c r="AM54" i="30"/>
  <c r="AH51" i="30"/>
  <c r="AT56" i="30"/>
  <c r="AT14" i="30" s="1"/>
  <c r="BN56" i="30"/>
  <c r="BN14" i="30" s="1"/>
  <c r="AR53" i="30"/>
  <c r="AH54" i="30"/>
  <c r="AB56" i="30"/>
  <c r="AJ60" i="30"/>
  <c r="AJ15" i="30" s="1"/>
  <c r="AN57" i="30"/>
  <c r="AB60" i="30"/>
  <c r="DF33" i="30"/>
  <c r="AP35" i="30"/>
  <c r="AX35" i="30"/>
  <c r="DF35" i="30"/>
  <c r="AL38" i="30"/>
  <c r="P45" i="30"/>
  <c r="P12" i="30" s="1"/>
  <c r="AP40" i="30"/>
  <c r="L43" i="30"/>
  <c r="AE43" i="30"/>
  <c r="CD44" i="30"/>
  <c r="DH46" i="30"/>
  <c r="AO47" i="30"/>
  <c r="DH49" i="30"/>
  <c r="AC51" i="30"/>
  <c r="CH56" i="30"/>
  <c r="CH14" i="30" s="1"/>
  <c r="DB56" i="30"/>
  <c r="DB14" i="30" s="1"/>
  <c r="AP52" i="30"/>
  <c r="BR52" i="30"/>
  <c r="CK52" i="30"/>
  <c r="AM53" i="30"/>
  <c r="AC54" i="30"/>
  <c r="AE55" i="30"/>
  <c r="AC57" i="30"/>
  <c r="AM59" i="30"/>
  <c r="F63" i="30"/>
  <c r="F16" i="30" s="1"/>
  <c r="P63" i="30"/>
  <c r="P16" i="30" s="1"/>
  <c r="AM61" i="30"/>
  <c r="AD62" i="30"/>
  <c r="AN62" i="30"/>
  <c r="AM62" i="30"/>
  <c r="AK63" i="30"/>
  <c r="AK16" i="30" s="1"/>
  <c r="AN66" i="30"/>
  <c r="AM66" i="30"/>
  <c r="L21" i="30"/>
  <c r="AE23" i="30"/>
  <c r="U24" i="30"/>
  <c r="AP25" i="30"/>
  <c r="BH25" i="30"/>
  <c r="BR25" i="30"/>
  <c r="DE25" i="30"/>
  <c r="K26" i="30"/>
  <c r="DG30" i="30"/>
  <c r="U31" i="30"/>
  <c r="AF31" i="30"/>
  <c r="DH34" i="30"/>
  <c r="G38" i="30"/>
  <c r="G11" i="30" s="1"/>
  <c r="AE35" i="30"/>
  <c r="AP37" i="30"/>
  <c r="CB37" i="30"/>
  <c r="DE37" i="30"/>
  <c r="F45" i="30"/>
  <c r="F12" i="30" s="1"/>
  <c r="AP39" i="30"/>
  <c r="BH39" i="30"/>
  <c r="CB39" i="30"/>
  <c r="CK39" i="30"/>
  <c r="AE40" i="30"/>
  <c r="AP42" i="30"/>
  <c r="BH42" i="30"/>
  <c r="BR42" i="30"/>
  <c r="DP42" i="30"/>
  <c r="AO44" i="30"/>
  <c r="AX44" i="30"/>
  <c r="BR44" i="30"/>
  <c r="CL44" i="30"/>
  <c r="DP44" i="30"/>
  <c r="AP46" i="30"/>
  <c r="BR46" i="30"/>
  <c r="CB46" i="30"/>
  <c r="AE47" i="30"/>
  <c r="DR48" i="30"/>
  <c r="AO49" i="30"/>
  <c r="BH49" i="30"/>
  <c r="BR49" i="30"/>
  <c r="CB49" i="30"/>
  <c r="DP49" i="30"/>
  <c r="Z56" i="30"/>
  <c r="AO51" i="30"/>
  <c r="BQ51" i="30"/>
  <c r="DQ51" i="30"/>
  <c r="AF52" i="30"/>
  <c r="AP54" i="30"/>
  <c r="BG54" i="30"/>
  <c r="DE54" i="30"/>
  <c r="CM58" i="30"/>
  <c r="CN59" i="30"/>
  <c r="U61" i="30"/>
  <c r="Q63" i="30"/>
  <c r="Q16" i="30" s="1"/>
  <c r="BR17" i="30"/>
  <c r="DF61" i="30"/>
  <c r="AH62" i="30"/>
  <c r="AB63" i="30"/>
  <c r="L66" i="30"/>
  <c r="AH66" i="30"/>
  <c r="AP55" i="30"/>
  <c r="BG55" i="30"/>
  <c r="AE58" i="30"/>
  <c r="BL42" i="30"/>
  <c r="BJ47" i="30"/>
  <c r="AV17" i="30"/>
  <c r="AW17" i="30" s="1"/>
  <c r="BB24" i="30"/>
  <c r="AZ41" i="30"/>
  <c r="BJ29" i="30"/>
  <c r="AX41" i="30"/>
  <c r="AX37" i="30"/>
  <c r="BG29" i="30"/>
  <c r="BB44" i="30"/>
  <c r="AW46" i="30"/>
  <c r="BG47" i="30"/>
  <c r="BJ26" i="30"/>
  <c r="AW41" i="30"/>
  <c r="L23" i="30"/>
  <c r="I25" i="30"/>
  <c r="J26" i="30"/>
  <c r="L17" i="30"/>
  <c r="S24" i="30"/>
  <c r="L26" i="30"/>
  <c r="N51" i="30"/>
  <c r="L58" i="30"/>
  <c r="U58" i="30"/>
  <c r="R63" i="30"/>
  <c r="L41" i="30"/>
  <c r="K46" i="30"/>
  <c r="Q50" i="30"/>
  <c r="Q13" i="30" s="1"/>
  <c r="G50" i="30"/>
  <c r="G13" i="30" s="1"/>
  <c r="Q56" i="30"/>
  <c r="Q14" i="30" s="1"/>
  <c r="U52" i="30"/>
  <c r="L27" i="30"/>
  <c r="G32" i="30"/>
  <c r="G10" i="30" s="1"/>
  <c r="Q32" i="30"/>
  <c r="Q10" i="30" s="1"/>
  <c r="V30" i="30"/>
  <c r="K34" i="30"/>
  <c r="G45" i="30"/>
  <c r="G12" i="30" s="1"/>
  <c r="U42" i="30"/>
  <c r="G63" i="30"/>
  <c r="G16" i="30" s="1"/>
  <c r="Q28" i="30"/>
  <c r="Q9" i="30" s="1"/>
  <c r="Q38" i="30"/>
  <c r="Q11" i="30" s="1"/>
  <c r="L53" i="30"/>
  <c r="V53" i="30"/>
  <c r="U59" i="30"/>
  <c r="J17" i="30"/>
  <c r="F38" i="30"/>
  <c r="F11" i="30" s="1"/>
  <c r="P38" i="30"/>
  <c r="P11" i="30" s="1"/>
  <c r="F28" i="30"/>
  <c r="F9" i="30" s="1"/>
  <c r="P28" i="30"/>
  <c r="P9" i="30" s="1"/>
  <c r="F50" i="30"/>
  <c r="F13" i="30" s="1"/>
  <c r="F56" i="30"/>
  <c r="F14" i="30" s="1"/>
  <c r="P56" i="30"/>
  <c r="P14" i="30" s="1"/>
  <c r="F60" i="30"/>
  <c r="F15" i="30" s="1"/>
  <c r="P60" i="30"/>
  <c r="P15" i="30" s="1"/>
  <c r="S23" i="30"/>
  <c r="S39" i="30"/>
  <c r="P50" i="30"/>
  <c r="P13" i="30" s="1"/>
  <c r="I58" i="30"/>
  <c r="AP22" i="30"/>
  <c r="AF26" i="30"/>
  <c r="AF54" i="30"/>
  <c r="AF55" i="30"/>
  <c r="AF58" i="30"/>
  <c r="AF59" i="30"/>
  <c r="AF23" i="30"/>
  <c r="AF27" i="30"/>
  <c r="AF34" i="30"/>
  <c r="AF35" i="30"/>
  <c r="AF41" i="30"/>
  <c r="AP51" i="30"/>
  <c r="AA60" i="30"/>
  <c r="AA15" i="30" s="1"/>
  <c r="AF61" i="30"/>
  <c r="AP61" i="30"/>
  <c r="AF30" i="30"/>
  <c r="AA38" i="30"/>
  <c r="AA11" i="30" s="1"/>
  <c r="AF33" i="30"/>
  <c r="AF40" i="30"/>
  <c r="AP44" i="30"/>
  <c r="AF47" i="30"/>
  <c r="AP47" i="30"/>
  <c r="AF49" i="30"/>
  <c r="AP49" i="30"/>
  <c r="AP62" i="30"/>
  <c r="AF66" i="30"/>
  <c r="AP66" i="30"/>
  <c r="AA32" i="30"/>
  <c r="AA10" i="30" s="1"/>
  <c r="AK32" i="30"/>
  <c r="AF37" i="30"/>
  <c r="AF42" i="30"/>
  <c r="AF43" i="30"/>
  <c r="AP53" i="30"/>
  <c r="DF54" i="30"/>
  <c r="DO21" i="30"/>
  <c r="DP25" i="30"/>
  <c r="DD32" i="30"/>
  <c r="DF32" i="30" s="1"/>
  <c r="DN32" i="30"/>
  <c r="DT32" i="30" s="1"/>
  <c r="DT44" i="30"/>
  <c r="DP51" i="30"/>
  <c r="DT66" i="30"/>
  <c r="DP21" i="30"/>
  <c r="DP23" i="30"/>
  <c r="DG54" i="30"/>
  <c r="DJ54" i="30"/>
  <c r="DO55" i="30"/>
  <c r="DP22" i="30"/>
  <c r="DF25" i="30"/>
  <c r="DO36" i="30"/>
  <c r="DR37" i="30"/>
  <c r="DE40" i="30"/>
  <c r="DF43" i="30"/>
  <c r="DH44" i="30"/>
  <c r="DH53" i="30"/>
  <c r="DP62" i="30"/>
  <c r="DH66" i="30"/>
  <c r="DQ66" i="30"/>
  <c r="DP36" i="30"/>
  <c r="DF40" i="30"/>
  <c r="DT42" i="30"/>
  <c r="DR36" i="30"/>
  <c r="DH43" i="30"/>
  <c r="DF52" i="30"/>
  <c r="DP55" i="30"/>
  <c r="DH59" i="30"/>
  <c r="DQ62" i="30"/>
  <c r="DF17" i="30"/>
  <c r="DJ17" i="30"/>
  <c r="DJ23" i="30"/>
  <c r="DF23" i="30"/>
  <c r="DO31" i="30"/>
  <c r="DP31" i="30"/>
  <c r="DO34" i="30"/>
  <c r="DT34" i="30"/>
  <c r="DT35" i="30"/>
  <c r="DP35" i="30"/>
  <c r="DE39" i="30"/>
  <c r="DJ39" i="30"/>
  <c r="DT40" i="30"/>
  <c r="DP40" i="30"/>
  <c r="DF47" i="30"/>
  <c r="DJ47" i="30"/>
  <c r="DT47" i="30"/>
  <c r="DO47" i="30"/>
  <c r="DE17" i="30"/>
  <c r="DE23" i="30"/>
  <c r="DO29" i="30"/>
  <c r="DF30" i="30"/>
  <c r="DJ30" i="30"/>
  <c r="DT30" i="30"/>
  <c r="DO30" i="30"/>
  <c r="DP34" i="30"/>
  <c r="DO35" i="30"/>
  <c r="DF39" i="30"/>
  <c r="DO40" i="30"/>
  <c r="DP47" i="30"/>
  <c r="DJ49" i="30"/>
  <c r="DF49" i="30"/>
  <c r="DE49" i="30"/>
  <c r="DJ55" i="30"/>
  <c r="DF55" i="30"/>
  <c r="DE55" i="30"/>
  <c r="DT58" i="30"/>
  <c r="DP58" i="30"/>
  <c r="DT59" i="30"/>
  <c r="DP59" i="30"/>
  <c r="DO59" i="30"/>
  <c r="DP61" i="30"/>
  <c r="DT61" i="30"/>
  <c r="DF62" i="30"/>
  <c r="DJ62" i="30"/>
  <c r="DJ24" i="30"/>
  <c r="DP29" i="30"/>
  <c r="DP30" i="30"/>
  <c r="DN38" i="30"/>
  <c r="DT38" i="30" s="1"/>
  <c r="DP37" i="30"/>
  <c r="DT37" i="30"/>
  <c r="DP46" i="30"/>
  <c r="DN50" i="30"/>
  <c r="DP50" i="30" s="1"/>
  <c r="DO46" i="30"/>
  <c r="DE51" i="30"/>
  <c r="DT52" i="30"/>
  <c r="DP52" i="30"/>
  <c r="DF53" i="30"/>
  <c r="DE53" i="30"/>
  <c r="DO58" i="30"/>
  <c r="DG23" i="30"/>
  <c r="DG24" i="30"/>
  <c r="DO25" i="30"/>
  <c r="DO26" i="30"/>
  <c r="DT26" i="30"/>
  <c r="DO27" i="30"/>
  <c r="DP27" i="30"/>
  <c r="DP33" i="30"/>
  <c r="DJ34" i="30"/>
  <c r="DE34" i="30"/>
  <c r="DR35" i="30"/>
  <c r="DJ36" i="30"/>
  <c r="DF36" i="30"/>
  <c r="DQ40" i="30"/>
  <c r="DE41" i="30"/>
  <c r="DQ41" i="30"/>
  <c r="DT48" i="30"/>
  <c r="DO48" i="30"/>
  <c r="DO52" i="30"/>
  <c r="DP57" i="30"/>
  <c r="DN60" i="30"/>
  <c r="DP60" i="30" s="1"/>
  <c r="DO57" i="30"/>
  <c r="DJ66" i="30"/>
  <c r="DF66" i="30"/>
  <c r="DE66" i="30"/>
  <c r="DD28" i="30"/>
  <c r="DJ28" i="30" s="1"/>
  <c r="DR25" i="30"/>
  <c r="DQ29" i="30"/>
  <c r="DH39" i="30"/>
  <c r="DH41" i="30"/>
  <c r="DR43" i="30"/>
  <c r="DO51" i="30"/>
  <c r="DE52" i="30"/>
  <c r="DR52" i="30"/>
  <c r="DR58" i="30"/>
  <c r="DO62" i="30"/>
  <c r="DJ21" i="30"/>
  <c r="DN28" i="30"/>
  <c r="DJ35" i="30"/>
  <c r="DF42" i="30"/>
  <c r="DE42" i="30"/>
  <c r="DP54" i="30"/>
  <c r="DO54" i="30"/>
  <c r="DE57" i="30"/>
  <c r="DD60" i="30"/>
  <c r="DF57" i="30"/>
  <c r="DE21" i="30"/>
  <c r="DE22" i="30"/>
  <c r="DO24" i="30"/>
  <c r="DE27" i="30"/>
  <c r="DJ29" i="30"/>
  <c r="DE31" i="30"/>
  <c r="DE33" i="30"/>
  <c r="DE35" i="30"/>
  <c r="DF37" i="30"/>
  <c r="DD38" i="30"/>
  <c r="DP39" i="30"/>
  <c r="DN45" i="30"/>
  <c r="DF44" i="30"/>
  <c r="DE44" i="30"/>
  <c r="DD45" i="30"/>
  <c r="DE48" i="30"/>
  <c r="DN56" i="30"/>
  <c r="DF59" i="30"/>
  <c r="DE59" i="30"/>
  <c r="DD63" i="30"/>
  <c r="DF21" i="30"/>
  <c r="DT22" i="30"/>
  <c r="DJ25" i="30"/>
  <c r="DT27" i="30"/>
  <c r="DE29" i="30"/>
  <c r="DE30" i="30"/>
  <c r="DT31" i="30"/>
  <c r="DT33" i="30"/>
  <c r="DO39" i="30"/>
  <c r="DJ42" i="30"/>
  <c r="DO42" i="30"/>
  <c r="DD50" i="30"/>
  <c r="DF46" i="30"/>
  <c r="DE46" i="30"/>
  <c r="DP53" i="30"/>
  <c r="DO53" i="30"/>
  <c r="DT54" i="30"/>
  <c r="DJ57" i="30"/>
  <c r="DE62" i="30"/>
  <c r="DH22" i="30"/>
  <c r="DJ22" i="30"/>
  <c r="DF24" i="30"/>
  <c r="DR24" i="30"/>
  <c r="DT24" i="30"/>
  <c r="DP26" i="30"/>
  <c r="DH27" i="30"/>
  <c r="DJ27" i="30"/>
  <c r="DF29" i="30"/>
  <c r="DG31" i="30"/>
  <c r="DJ31" i="30"/>
  <c r="DJ33" i="30"/>
  <c r="DO33" i="30"/>
  <c r="DG37" i="30"/>
  <c r="DJ37" i="30"/>
  <c r="DO37" i="30"/>
  <c r="DO41" i="30"/>
  <c r="DT41" i="30"/>
  <c r="DG42" i="30"/>
  <c r="DP43" i="30"/>
  <c r="DO43" i="30"/>
  <c r="DJ44" i="30"/>
  <c r="DO44" i="30"/>
  <c r="DE47" i="30"/>
  <c r="DJ48" i="30"/>
  <c r="DO49" i="30"/>
  <c r="DT49" i="30"/>
  <c r="DD56" i="30"/>
  <c r="DF51" i="30"/>
  <c r="DR54" i="30"/>
  <c r="DG57" i="30"/>
  <c r="DF58" i="30"/>
  <c r="DE58" i="30"/>
  <c r="DJ59" i="30"/>
  <c r="DE61" i="30"/>
  <c r="DJ61" i="30"/>
  <c r="DJ43" i="30"/>
  <c r="DN63" i="30"/>
  <c r="DG21" i="30"/>
  <c r="DQ22" i="30"/>
  <c r="DG25" i="30"/>
  <c r="DQ27" i="30"/>
  <c r="DG29" i="30"/>
  <c r="DT29" i="30"/>
  <c r="DR30" i="30"/>
  <c r="DR31" i="30"/>
  <c r="DQ33" i="30"/>
  <c r="DH35" i="30"/>
  <c r="DH36" i="30"/>
  <c r="DG40" i="30"/>
  <c r="DR42" i="30"/>
  <c r="DQ44" i="30"/>
  <c r="DQ46" i="30"/>
  <c r="DH47" i="30"/>
  <c r="DQ49" i="30"/>
  <c r="DH61" i="30"/>
  <c r="DO61" i="30"/>
  <c r="DP66" i="30"/>
  <c r="DG48" i="30"/>
  <c r="DH51" i="30"/>
  <c r="DG52" i="30"/>
  <c r="DQ53" i="30"/>
  <c r="DG55" i="30"/>
  <c r="DQ59" i="30"/>
  <c r="DG62" i="30"/>
  <c r="DC32" i="30"/>
  <c r="DC10" i="30" s="1"/>
  <c r="DR22" i="30"/>
  <c r="DH23" i="30"/>
  <c r="DH24" i="30"/>
  <c r="DR33" i="30"/>
  <c r="DH48" i="30"/>
  <c r="DH52" i="30"/>
  <c r="DH54" i="30"/>
  <c r="DR27" i="30"/>
  <c r="DR53" i="30"/>
  <c r="DH30" i="30"/>
  <c r="DH40" i="30"/>
  <c r="DR40" i="30"/>
  <c r="DR41" i="30"/>
  <c r="DH42" i="30"/>
  <c r="DR44" i="30"/>
  <c r="DR51" i="30"/>
  <c r="DH57" i="30"/>
  <c r="DC60" i="30"/>
  <c r="DC15" i="30" s="1"/>
  <c r="DR59" i="30"/>
  <c r="DC17" i="30"/>
  <c r="DH17" i="30" s="1"/>
  <c r="DH21" i="30"/>
  <c r="DH25" i="30"/>
  <c r="DH26" i="30"/>
  <c r="DC28" i="30"/>
  <c r="DC9" i="30" s="1"/>
  <c r="DH29" i="30"/>
  <c r="DR29" i="30"/>
  <c r="DH31" i="30"/>
  <c r="DM38" i="30"/>
  <c r="DH37" i="30"/>
  <c r="DR46" i="30"/>
  <c r="DR49" i="30"/>
  <c r="DH55" i="30"/>
  <c r="DH62" i="30"/>
  <c r="DR62" i="30"/>
  <c r="DR66" i="30"/>
  <c r="DQ23" i="30"/>
  <c r="DQ26" i="30"/>
  <c r="DQ42" i="30"/>
  <c r="DG43" i="30"/>
  <c r="DC45" i="30"/>
  <c r="DG47" i="30"/>
  <c r="DQ48" i="30"/>
  <c r="DQ54" i="30"/>
  <c r="DQ55" i="30"/>
  <c r="DG58" i="30"/>
  <c r="DG59" i="30"/>
  <c r="DQ31" i="30"/>
  <c r="DC38" i="30"/>
  <c r="DH33" i="30"/>
  <c r="DG33" i="30"/>
  <c r="DG34" i="30"/>
  <c r="DG36" i="30"/>
  <c r="DQ43" i="30"/>
  <c r="DR47" i="30"/>
  <c r="DM50" i="30"/>
  <c r="DQ47" i="30"/>
  <c r="DG49" i="30"/>
  <c r="DM56" i="30"/>
  <c r="DH58" i="30"/>
  <c r="DQ58" i="30"/>
  <c r="DM28" i="30"/>
  <c r="DR21" i="30"/>
  <c r="DQ21" i="30"/>
  <c r="DQ24" i="30"/>
  <c r="DQ25" i="30"/>
  <c r="DQ30" i="30"/>
  <c r="DM32" i="30"/>
  <c r="DQ34" i="30"/>
  <c r="DG35" i="30"/>
  <c r="DQ36" i="30"/>
  <c r="DQ37" i="30"/>
  <c r="DG39" i="30"/>
  <c r="DG44" i="30"/>
  <c r="DQ52" i="30"/>
  <c r="DG53" i="30"/>
  <c r="DG61" i="30"/>
  <c r="DC63" i="30"/>
  <c r="DR34" i="30"/>
  <c r="DQ35" i="30"/>
  <c r="DR39" i="30"/>
  <c r="DM45" i="30"/>
  <c r="DQ39" i="30"/>
  <c r="DG46" i="30"/>
  <c r="DC50" i="30"/>
  <c r="DC56" i="30"/>
  <c r="DG22" i="30"/>
  <c r="DG27" i="30"/>
  <c r="DG41" i="30"/>
  <c r="DM60" i="30"/>
  <c r="DQ57" i="30"/>
  <c r="DM63" i="30"/>
  <c r="DR61" i="30"/>
  <c r="DQ61" i="30"/>
  <c r="DG66" i="30"/>
  <c r="DG51" i="30"/>
  <c r="CM29" i="30"/>
  <c r="CX29" i="30"/>
  <c r="CS32" i="30"/>
  <c r="CS10" i="30" s="1"/>
  <c r="CI45" i="30"/>
  <c r="CI12" i="30" s="1"/>
  <c r="CX51" i="30"/>
  <c r="CW52" i="30"/>
  <c r="CI56" i="30"/>
  <c r="CI14" i="30" s="1"/>
  <c r="CI60" i="30"/>
  <c r="CI15" i="30" s="1"/>
  <c r="CS60" i="30"/>
  <c r="CS15" i="30" s="1"/>
  <c r="CX21" i="30"/>
  <c r="CS28" i="30"/>
  <c r="CS9" i="30" s="1"/>
  <c r="CN25" i="30"/>
  <c r="CW25" i="30"/>
  <c r="CN27" i="30"/>
  <c r="CN49" i="30"/>
  <c r="CX57" i="30"/>
  <c r="CW59" i="30"/>
  <c r="CX22" i="30"/>
  <c r="CI28" i="30"/>
  <c r="CI9" i="30" s="1"/>
  <c r="CI38" i="30"/>
  <c r="CI11" i="30" s="1"/>
  <c r="CS38" i="30"/>
  <c r="CS11" i="30" s="1"/>
  <c r="CI50" i="30"/>
  <c r="CI13" i="30" s="1"/>
  <c r="CS50" i="30"/>
  <c r="CS13" i="30" s="1"/>
  <c r="CN47" i="30"/>
  <c r="CW48" i="30"/>
  <c r="CI32" i="30"/>
  <c r="CI10" i="30" s="1"/>
  <c r="CS45" i="30"/>
  <c r="CS12" i="30" s="1"/>
  <c r="CN41" i="30"/>
  <c r="CW41" i="30"/>
  <c r="CS56" i="30"/>
  <c r="CS14" i="30" s="1"/>
  <c r="CI63" i="30"/>
  <c r="CI16" i="30" s="1"/>
  <c r="CS63" i="30"/>
  <c r="CS16" i="30" s="1"/>
  <c r="CM24" i="30"/>
  <c r="CW27" i="30"/>
  <c r="CN30" i="30"/>
  <c r="CW30" i="30"/>
  <c r="CN31" i="30"/>
  <c r="CX33" i="30"/>
  <c r="CN42" i="30"/>
  <c r="CN46" i="30"/>
  <c r="CN53" i="30"/>
  <c r="CW55" i="30"/>
  <c r="CX61" i="30"/>
  <c r="CM26" i="30"/>
  <c r="CX26" i="30"/>
  <c r="CM37" i="30"/>
  <c r="CX37" i="30"/>
  <c r="CM54" i="30"/>
  <c r="CX54" i="30"/>
  <c r="CW58" i="30"/>
  <c r="CW66" i="30"/>
  <c r="CN62" i="30"/>
  <c r="CW54" i="30"/>
  <c r="CU48" i="30"/>
  <c r="CK27" i="30"/>
  <c r="CP27" i="30"/>
  <c r="CX27" i="30"/>
  <c r="CN29" i="30"/>
  <c r="CX48" i="30"/>
  <c r="CX53" i="30"/>
  <c r="CM59" i="30"/>
  <c r="CT17" i="30"/>
  <c r="CW17" i="30" s="1"/>
  <c r="CL22" i="30"/>
  <c r="CP22" i="30"/>
  <c r="CU22" i="30"/>
  <c r="CZ22" i="30"/>
  <c r="CK25" i="30"/>
  <c r="CP25" i="30"/>
  <c r="CV25" i="30"/>
  <c r="CK30" i="30"/>
  <c r="CP30" i="30"/>
  <c r="CX30" i="30"/>
  <c r="CK41" i="30"/>
  <c r="CP41" i="30"/>
  <c r="CV41" i="30"/>
  <c r="CK42" i="30"/>
  <c r="CP42" i="30"/>
  <c r="CV21" i="30"/>
  <c r="CM22" i="30"/>
  <c r="CV22" i="30"/>
  <c r="CL25" i="30"/>
  <c r="CX25" i="30"/>
  <c r="CL30" i="30"/>
  <c r="CN37" i="30"/>
  <c r="CL41" i="30"/>
  <c r="CX41" i="30"/>
  <c r="CL42" i="30"/>
  <c r="CN43" i="30"/>
  <c r="CW51" i="30"/>
  <c r="CM53" i="30"/>
  <c r="CL54" i="30"/>
  <c r="CN22" i="30"/>
  <c r="CW22" i="30"/>
  <c r="CM25" i="30"/>
  <c r="CM30" i="30"/>
  <c r="CM41" i="30"/>
  <c r="CM42" i="30"/>
  <c r="CN54" i="30"/>
  <c r="CN21" i="30"/>
  <c r="CM21" i="30"/>
  <c r="CP21" i="30"/>
  <c r="CN33" i="30"/>
  <c r="CL33" i="30"/>
  <c r="CP33" i="30"/>
  <c r="CX40" i="30"/>
  <c r="CW40" i="30"/>
  <c r="CZ40" i="30"/>
  <c r="CX43" i="30"/>
  <c r="CV43" i="30"/>
  <c r="CZ43" i="30"/>
  <c r="CM48" i="30"/>
  <c r="CL48" i="30"/>
  <c r="CP48" i="30"/>
  <c r="CK21" i="30"/>
  <c r="CN23" i="30"/>
  <c r="CX23" i="30"/>
  <c r="CZ23" i="30"/>
  <c r="CU23" i="30"/>
  <c r="CN26" i="30"/>
  <c r="CK33" i="30"/>
  <c r="CW34" i="30"/>
  <c r="CX34" i="30"/>
  <c r="CZ34" i="30"/>
  <c r="CX35" i="30"/>
  <c r="CV35" i="30"/>
  <c r="CZ35" i="30"/>
  <c r="CN39" i="30"/>
  <c r="CX39" i="30"/>
  <c r="CZ39" i="30"/>
  <c r="CU39" i="30"/>
  <c r="CK40" i="30"/>
  <c r="CN40" i="30"/>
  <c r="CP40" i="30"/>
  <c r="CU40" i="30"/>
  <c r="CU43" i="30"/>
  <c r="CJ45" i="30"/>
  <c r="CP45" i="30" s="1"/>
  <c r="CX47" i="30"/>
  <c r="CV47" i="30"/>
  <c r="CZ47" i="30"/>
  <c r="CK48" i="30"/>
  <c r="CM57" i="30"/>
  <c r="CN57" i="30"/>
  <c r="CL21" i="30"/>
  <c r="CV23" i="30"/>
  <c r="CN24" i="30"/>
  <c r="CL24" i="30"/>
  <c r="CP24" i="30"/>
  <c r="CM33" i="30"/>
  <c r="CN34" i="30"/>
  <c r="CM34" i="30"/>
  <c r="CP34" i="30"/>
  <c r="CU34" i="30"/>
  <c r="CU35" i="30"/>
  <c r="CV39" i="30"/>
  <c r="CL40" i="30"/>
  <c r="CV40" i="30"/>
  <c r="CW43" i="30"/>
  <c r="CN44" i="30"/>
  <c r="CM44" i="30"/>
  <c r="CP44" i="30"/>
  <c r="CK47" i="30"/>
  <c r="CM47" i="30"/>
  <c r="CP47" i="30"/>
  <c r="CU47" i="30"/>
  <c r="CN48" i="30"/>
  <c r="CM51" i="30"/>
  <c r="CN51" i="30"/>
  <c r="CN52" i="30"/>
  <c r="CX52" i="30"/>
  <c r="CZ52" i="30"/>
  <c r="CU52" i="30"/>
  <c r="CM55" i="30"/>
  <c r="CL55" i="30"/>
  <c r="CP55" i="30"/>
  <c r="CU55" i="30"/>
  <c r="CX59" i="30"/>
  <c r="CV59" i="30"/>
  <c r="CZ59" i="30"/>
  <c r="CU61" i="30"/>
  <c r="CZ61" i="30"/>
  <c r="CV61" i="30"/>
  <c r="CU66" i="30"/>
  <c r="CX66" i="30"/>
  <c r="CZ66" i="30"/>
  <c r="CW21" i="30"/>
  <c r="CT28" i="30"/>
  <c r="CZ28" i="30" s="1"/>
  <c r="CW23" i="30"/>
  <c r="CK24" i="30"/>
  <c r="CK34" i="30"/>
  <c r="CV34" i="30"/>
  <c r="CW35" i="30"/>
  <c r="CW39" i="30"/>
  <c r="CM40" i="30"/>
  <c r="CK44" i="30"/>
  <c r="CL47" i="30"/>
  <c r="CW47" i="30"/>
  <c r="CL51" i="30"/>
  <c r="CV52" i="30"/>
  <c r="CK55" i="30"/>
  <c r="CX55" i="30"/>
  <c r="CN58" i="30"/>
  <c r="CL58" i="30"/>
  <c r="CP58" i="30"/>
  <c r="CX58" i="30"/>
  <c r="CU59" i="30"/>
  <c r="CW61" i="30"/>
  <c r="CV66" i="30"/>
  <c r="CK35" i="30"/>
  <c r="CN35" i="30"/>
  <c r="CM35" i="30"/>
  <c r="CP35" i="30"/>
  <c r="CL35" i="30"/>
  <c r="CM36" i="30"/>
  <c r="CN36" i="30"/>
  <c r="CL36" i="30"/>
  <c r="CP36" i="30"/>
  <c r="CK36" i="30"/>
  <c r="CZ36" i="30"/>
  <c r="CV36" i="30"/>
  <c r="CX36" i="30"/>
  <c r="CW36" i="30"/>
  <c r="CU36" i="30"/>
  <c r="CJ38" i="30"/>
  <c r="CU49" i="30"/>
  <c r="CX49" i="30"/>
  <c r="CW49" i="30"/>
  <c r="CZ49" i="30"/>
  <c r="CV49" i="30"/>
  <c r="CW24" i="30"/>
  <c r="CX24" i="30"/>
  <c r="CV24" i="30"/>
  <c r="CZ24" i="30"/>
  <c r="CU24" i="30"/>
  <c r="CW42" i="30"/>
  <c r="CX42" i="30"/>
  <c r="CV42" i="30"/>
  <c r="CZ42" i="30"/>
  <c r="CU42" i="30"/>
  <c r="CU62" i="30"/>
  <c r="CX62" i="30"/>
  <c r="CW62" i="30"/>
  <c r="CT63" i="30"/>
  <c r="CZ62" i="30"/>
  <c r="CV62" i="30"/>
  <c r="CU31" i="30"/>
  <c r="CX31" i="30"/>
  <c r="CW31" i="30"/>
  <c r="CZ31" i="30"/>
  <c r="CV31" i="30"/>
  <c r="CW44" i="30"/>
  <c r="CX44" i="30"/>
  <c r="CV44" i="30"/>
  <c r="CZ44" i="30"/>
  <c r="CU44" i="30"/>
  <c r="CU46" i="30"/>
  <c r="CT50" i="30"/>
  <c r="CX46" i="30"/>
  <c r="CW46" i="30"/>
  <c r="CZ46" i="30"/>
  <c r="CV46" i="30"/>
  <c r="CP61" i="30"/>
  <c r="CL61" i="30"/>
  <c r="CJ63" i="30"/>
  <c r="CN61" i="30"/>
  <c r="CM61" i="30"/>
  <c r="CK61" i="30"/>
  <c r="CZ26" i="30"/>
  <c r="CV26" i="30"/>
  <c r="CJ28" i="30"/>
  <c r="CZ29" i="30"/>
  <c r="CV29" i="30"/>
  <c r="CP31" i="30"/>
  <c r="CL31" i="30"/>
  <c r="CJ32" i="30"/>
  <c r="CT32" i="30"/>
  <c r="CT38" i="30"/>
  <c r="CW33" i="30"/>
  <c r="CZ37" i="30"/>
  <c r="CV37" i="30"/>
  <c r="CJ50" i="30"/>
  <c r="CP46" i="30"/>
  <c r="CL46" i="30"/>
  <c r="CP49" i="30"/>
  <c r="CL49" i="30"/>
  <c r="CZ57" i="30"/>
  <c r="CV57" i="30"/>
  <c r="CP62" i="30"/>
  <c r="CL62" i="30"/>
  <c r="CP66" i="30"/>
  <c r="CL66" i="30"/>
  <c r="CN66" i="30"/>
  <c r="CJ17" i="30"/>
  <c r="CL23" i="30"/>
  <c r="CP23" i="30"/>
  <c r="CK26" i="30"/>
  <c r="CP26" i="30"/>
  <c r="CU26" i="30"/>
  <c r="CU27" i="30"/>
  <c r="CZ27" i="30"/>
  <c r="CK29" i="30"/>
  <c r="CP29" i="30"/>
  <c r="CU29" i="30"/>
  <c r="CU30" i="30"/>
  <c r="CZ30" i="30"/>
  <c r="CK31" i="30"/>
  <c r="CU33" i="30"/>
  <c r="CZ33" i="30"/>
  <c r="CK37" i="30"/>
  <c r="CP37" i="30"/>
  <c r="CU37" i="30"/>
  <c r="CL39" i="30"/>
  <c r="CP39" i="30"/>
  <c r="CL43" i="30"/>
  <c r="CP43" i="30"/>
  <c r="CK46" i="30"/>
  <c r="CK49" i="30"/>
  <c r="CT56" i="30"/>
  <c r="CZ51" i="30"/>
  <c r="CV51" i="30"/>
  <c r="CL52" i="30"/>
  <c r="CP52" i="30"/>
  <c r="CP53" i="30"/>
  <c r="CL53" i="30"/>
  <c r="CV53" i="30"/>
  <c r="CZ53" i="30"/>
  <c r="CZ54" i="30"/>
  <c r="CV54" i="30"/>
  <c r="CJ56" i="30"/>
  <c r="CK57" i="30"/>
  <c r="CP57" i="30"/>
  <c r="CU57" i="30"/>
  <c r="CU58" i="30"/>
  <c r="CZ58" i="30"/>
  <c r="CJ60" i="30"/>
  <c r="CT60" i="30"/>
  <c r="CK62" i="30"/>
  <c r="CK66" i="30"/>
  <c r="CU21" i="30"/>
  <c r="CZ21" i="30"/>
  <c r="CM23" i="30"/>
  <c r="CU25" i="30"/>
  <c r="CZ25" i="30"/>
  <c r="CL26" i="30"/>
  <c r="CW26" i="30"/>
  <c r="CV27" i="30"/>
  <c r="CL29" i="30"/>
  <c r="CW29" i="30"/>
  <c r="CV30" i="30"/>
  <c r="CM31" i="30"/>
  <c r="CV33" i="30"/>
  <c r="CL37" i="30"/>
  <c r="CW37" i="30"/>
  <c r="CM39" i="30"/>
  <c r="CU41" i="30"/>
  <c r="CZ41" i="30"/>
  <c r="CM43" i="30"/>
  <c r="CT45" i="30"/>
  <c r="CM46" i="30"/>
  <c r="CZ48" i="30"/>
  <c r="CV48" i="30"/>
  <c r="CM49" i="30"/>
  <c r="CK51" i="30"/>
  <c r="CP51" i="30"/>
  <c r="CU51" i="30"/>
  <c r="CM52" i="30"/>
  <c r="CK53" i="30"/>
  <c r="CW53" i="30"/>
  <c r="CK54" i="30"/>
  <c r="CP54" i="30"/>
  <c r="CU54" i="30"/>
  <c r="CZ55" i="30"/>
  <c r="CV55" i="30"/>
  <c r="CL57" i="30"/>
  <c r="CW57" i="30"/>
  <c r="CV58" i="30"/>
  <c r="CL59" i="30"/>
  <c r="CP59" i="30"/>
  <c r="CM62" i="30"/>
  <c r="CM66" i="30"/>
  <c r="BQ21" i="30"/>
  <c r="BT21" i="30"/>
  <c r="BR24" i="30"/>
  <c r="CD57" i="30"/>
  <c r="BQ44" i="30"/>
  <c r="CA52" i="30"/>
  <c r="CD34" i="30"/>
  <c r="BQ26" i="30"/>
  <c r="CA43" i="30"/>
  <c r="BV44" i="30"/>
  <c r="CA44" i="30"/>
  <c r="BR58" i="30"/>
  <c r="CA22" i="30"/>
  <c r="BV52" i="30"/>
  <c r="CB26" i="30"/>
  <c r="CB23" i="30"/>
  <c r="BS24" i="30"/>
  <c r="CC26" i="30"/>
  <c r="BV27" i="30"/>
  <c r="CA27" i="30"/>
  <c r="BQ36" i="30"/>
  <c r="CC36" i="30"/>
  <c r="CA42" i="30"/>
  <c r="CA46" i="30"/>
  <c r="BQ48" i="30"/>
  <c r="CC48" i="30"/>
  <c r="CA58" i="30"/>
  <c r="CA59" i="30"/>
  <c r="CB61" i="30"/>
  <c r="BR36" i="30"/>
  <c r="CB42" i="30"/>
  <c r="BR48" i="30"/>
  <c r="BQ24" i="30"/>
  <c r="CA26" i="30"/>
  <c r="BR29" i="30"/>
  <c r="BZ32" i="30"/>
  <c r="CB32" i="30" s="1"/>
  <c r="CB33" i="30"/>
  <c r="BT36" i="30"/>
  <c r="CB36" i="30"/>
  <c r="CA39" i="30"/>
  <c r="CD41" i="30"/>
  <c r="CD42" i="30"/>
  <c r="CD46" i="30"/>
  <c r="BT48" i="30"/>
  <c r="CB48" i="30"/>
  <c r="BS49" i="30"/>
  <c r="CB55" i="30"/>
  <c r="BQ58" i="30"/>
  <c r="CC58" i="30"/>
  <c r="CB31" i="30"/>
  <c r="BR40" i="30"/>
  <c r="BR47" i="30"/>
  <c r="CF53" i="30"/>
  <c r="BT22" i="30"/>
  <c r="BQ23" i="30"/>
  <c r="CC23" i="30"/>
  <c r="BV25" i="30"/>
  <c r="CA25" i="30"/>
  <c r="BR26" i="30"/>
  <c r="CB27" i="30"/>
  <c r="CB29" i="30"/>
  <c r="CA30" i="30"/>
  <c r="BQ31" i="30"/>
  <c r="CD31" i="30"/>
  <c r="BR34" i="30"/>
  <c r="BQ35" i="30"/>
  <c r="CC35" i="30"/>
  <c r="CA37" i="30"/>
  <c r="BT40" i="30"/>
  <c r="CB40" i="30"/>
  <c r="BS41" i="30"/>
  <c r="BQ42" i="30"/>
  <c r="BT43" i="30"/>
  <c r="CB44" i="30"/>
  <c r="BT47" i="30"/>
  <c r="CB47" i="30"/>
  <c r="BV49" i="30"/>
  <c r="CA49" i="30"/>
  <c r="CA51" i="30"/>
  <c r="BT53" i="30"/>
  <c r="BS54" i="30"/>
  <c r="CA55" i="30"/>
  <c r="BS57" i="30"/>
  <c r="CB59" i="30"/>
  <c r="BS62" i="30"/>
  <c r="CA66" i="30"/>
  <c r="BR23" i="30"/>
  <c r="CB25" i="30"/>
  <c r="CB30" i="30"/>
  <c r="BR35" i="30"/>
  <c r="BZ28" i="30"/>
  <c r="CB28" i="30" s="1"/>
  <c r="CA23" i="30"/>
  <c r="BQ29" i="30"/>
  <c r="CD29" i="30"/>
  <c r="BV31" i="30"/>
  <c r="CA31" i="30"/>
  <c r="BS34" i="30"/>
  <c r="BT35" i="30"/>
  <c r="CB35" i="30"/>
  <c r="BT37" i="30"/>
  <c r="CF37" i="30"/>
  <c r="BQ40" i="30"/>
  <c r="CC40" i="30"/>
  <c r="BR41" i="30"/>
  <c r="BQ47" i="30"/>
  <c r="CC47" i="30"/>
  <c r="CB52" i="30"/>
  <c r="BR54" i="30"/>
  <c r="BR57" i="30"/>
  <c r="CB58" i="30"/>
  <c r="BR62" i="30"/>
  <c r="BP63" i="30"/>
  <c r="BV17" i="30"/>
  <c r="BP32" i="30"/>
  <c r="BQ30" i="30"/>
  <c r="BQ33" i="30"/>
  <c r="CD24" i="30"/>
  <c r="BV30" i="30"/>
  <c r="BV33" i="30"/>
  <c r="BZ45" i="30"/>
  <c r="BV46" i="30"/>
  <c r="BR51" i="30"/>
  <c r="BP56" i="30"/>
  <c r="BV51" i="30"/>
  <c r="CA54" i="30"/>
  <c r="CB54" i="30"/>
  <c r="CF54" i="30"/>
  <c r="BR55" i="30"/>
  <c r="BQ55" i="30"/>
  <c r="BR59" i="30"/>
  <c r="BQ59" i="30"/>
  <c r="CF21" i="30"/>
  <c r="CA24" i="30"/>
  <c r="CB24" i="30"/>
  <c r="BR66" i="30"/>
  <c r="BQ66" i="30"/>
  <c r="BQ17" i="30"/>
  <c r="CA21" i="30"/>
  <c r="CA34" i="30"/>
  <c r="CB34" i="30"/>
  <c r="BQ37" i="30"/>
  <c r="BR37" i="30"/>
  <c r="BP38" i="30"/>
  <c r="BQ46" i="30"/>
  <c r="CA62" i="30"/>
  <c r="CB62" i="30"/>
  <c r="CF62" i="30"/>
  <c r="BR21" i="30"/>
  <c r="BP28" i="30"/>
  <c r="CB21" i="30"/>
  <c r="BQ22" i="30"/>
  <c r="BR22" i="30"/>
  <c r="CF22" i="30"/>
  <c r="CF24" i="30"/>
  <c r="BQ25" i="30"/>
  <c r="BQ27" i="30"/>
  <c r="BZ38" i="30"/>
  <c r="BQ39" i="30"/>
  <c r="BP45" i="30"/>
  <c r="BR39" i="30"/>
  <c r="CF39" i="30"/>
  <c r="CA41" i="30"/>
  <c r="CB41" i="30"/>
  <c r="BV42" i="30"/>
  <c r="BQ43" i="30"/>
  <c r="BR43" i="30"/>
  <c r="CF43" i="30"/>
  <c r="BZ50" i="30"/>
  <c r="CF49" i="30"/>
  <c r="BP50" i="30"/>
  <c r="BQ53" i="30"/>
  <c r="BR53" i="30"/>
  <c r="BV53" i="30"/>
  <c r="BZ63" i="30"/>
  <c r="BV66" i="30"/>
  <c r="CC22" i="30"/>
  <c r="BS25" i="30"/>
  <c r="BS27" i="30"/>
  <c r="CA29" i="30"/>
  <c r="BS30" i="30"/>
  <c r="BS31" i="30"/>
  <c r="BS33" i="30"/>
  <c r="CF33" i="30"/>
  <c r="BQ34" i="30"/>
  <c r="CA35" i="30"/>
  <c r="CA36" i="30"/>
  <c r="CC37" i="30"/>
  <c r="CC39" i="30"/>
  <c r="CA40" i="30"/>
  <c r="BQ41" i="30"/>
  <c r="BS42" i="30"/>
  <c r="CC43" i="30"/>
  <c r="BS44" i="30"/>
  <c r="BS46" i="30"/>
  <c r="CF46" i="30"/>
  <c r="CA47" i="30"/>
  <c r="CA48" i="30"/>
  <c r="BQ49" i="30"/>
  <c r="BQ52" i="30"/>
  <c r="CA53" i="30"/>
  <c r="CD54" i="30"/>
  <c r="CD62" i="30"/>
  <c r="CD21" i="30"/>
  <c r="BT23" i="30"/>
  <c r="CD25" i="30"/>
  <c r="BT26" i="30"/>
  <c r="CD27" i="30"/>
  <c r="BT29" i="30"/>
  <c r="CF29" i="30"/>
  <c r="CD30" i="30"/>
  <c r="BZ56" i="30"/>
  <c r="CA57" i="30"/>
  <c r="CB57" i="30"/>
  <c r="BZ60" i="30"/>
  <c r="BV61" i="30"/>
  <c r="BS52" i="30"/>
  <c r="CC53" i="30"/>
  <c r="BQ54" i="30"/>
  <c r="BS55" i="30"/>
  <c r="BQ57" i="30"/>
  <c r="BS59" i="30"/>
  <c r="BP60" i="30"/>
  <c r="BS61" i="30"/>
  <c r="CF61" i="30"/>
  <c r="BQ62" i="30"/>
  <c r="BS66" i="30"/>
  <c r="CD49" i="30"/>
  <c r="CD51" i="30"/>
  <c r="CD52" i="30"/>
  <c r="CD55" i="30"/>
  <c r="BT58" i="30"/>
  <c r="CD59" i="30"/>
  <c r="CD66" i="30"/>
  <c r="CD26" i="30"/>
  <c r="CD36" i="30"/>
  <c r="CD39" i="30"/>
  <c r="BT41" i="30"/>
  <c r="CD43" i="30"/>
  <c r="BT57" i="30"/>
  <c r="BT59" i="30"/>
  <c r="CD23" i="30"/>
  <c r="BT25" i="30"/>
  <c r="BT30" i="30"/>
  <c r="BT44" i="30"/>
  <c r="CD47" i="30"/>
  <c r="BO56" i="30"/>
  <c r="BT51" i="30"/>
  <c r="BT55" i="30"/>
  <c r="CD58" i="30"/>
  <c r="BT62" i="30"/>
  <c r="BO63" i="30"/>
  <c r="BT66" i="30"/>
  <c r="CD22" i="30"/>
  <c r="BT24" i="30"/>
  <c r="BT31" i="30"/>
  <c r="BT34" i="30"/>
  <c r="BT46" i="30"/>
  <c r="CD48" i="30"/>
  <c r="BY50" i="30"/>
  <c r="BT52" i="30"/>
  <c r="BT54" i="30"/>
  <c r="BT61" i="30"/>
  <c r="BO17" i="30"/>
  <c r="BT17" i="30" s="1"/>
  <c r="BT27" i="30"/>
  <c r="BT33" i="30"/>
  <c r="CD35" i="30"/>
  <c r="CD37" i="30"/>
  <c r="CD40" i="30"/>
  <c r="BT42" i="30"/>
  <c r="BT49" i="30"/>
  <c r="CD53" i="30"/>
  <c r="BY60" i="30"/>
  <c r="BS23" i="30"/>
  <c r="CC24" i="30"/>
  <c r="BS26" i="30"/>
  <c r="BY28" i="30"/>
  <c r="CC31" i="30"/>
  <c r="BS35" i="30"/>
  <c r="BO38" i="30"/>
  <c r="CC41" i="30"/>
  <c r="CC42" i="30"/>
  <c r="CC44" i="30"/>
  <c r="BS48" i="30"/>
  <c r="CC52" i="30"/>
  <c r="BS58" i="30"/>
  <c r="BY63" i="30"/>
  <c r="CD61" i="30"/>
  <c r="CC61" i="30"/>
  <c r="CC62" i="30"/>
  <c r="CC21" i="30"/>
  <c r="BS22" i="30"/>
  <c r="CC25" i="30"/>
  <c r="CC27" i="30"/>
  <c r="CC30" i="30"/>
  <c r="BS36" i="30"/>
  <c r="BS37" i="30"/>
  <c r="BS47" i="30"/>
  <c r="CC51" i="30"/>
  <c r="CC54" i="30"/>
  <c r="CC55" i="30"/>
  <c r="CC66" i="30"/>
  <c r="BS29" i="30"/>
  <c r="BY32" i="30"/>
  <c r="BO32" i="30"/>
  <c r="BT39" i="30"/>
  <c r="BO45" i="30"/>
  <c r="BS39" i="30"/>
  <c r="BS40" i="30"/>
  <c r="BS43" i="30"/>
  <c r="BS53" i="30"/>
  <c r="BY56" i="30"/>
  <c r="CC59" i="30"/>
  <c r="BY17" i="30"/>
  <c r="BO28" i="30"/>
  <c r="BS21" i="30"/>
  <c r="BY38" i="30"/>
  <c r="CD33" i="30"/>
  <c r="CC33" i="30"/>
  <c r="CC34" i="30"/>
  <c r="BY45" i="30"/>
  <c r="CC46" i="30"/>
  <c r="CC49" i="30"/>
  <c r="CC57" i="30"/>
  <c r="CC29" i="30"/>
  <c r="BO50" i="30"/>
  <c r="BO60" i="30"/>
  <c r="BS51" i="30"/>
  <c r="AW26" i="30"/>
  <c r="AX40" i="30"/>
  <c r="BL48" i="30"/>
  <c r="BF17" i="30"/>
  <c r="BH17" i="30" s="1"/>
  <c r="AY23" i="30"/>
  <c r="BJ59" i="30"/>
  <c r="BH61" i="30"/>
  <c r="AY22" i="30"/>
  <c r="BI41" i="30"/>
  <c r="AV28" i="30"/>
  <c r="BL27" i="30"/>
  <c r="BH34" i="30"/>
  <c r="BH36" i="30"/>
  <c r="BJ22" i="30"/>
  <c r="AX26" i="30"/>
  <c r="BH29" i="30"/>
  <c r="BJ34" i="30"/>
  <c r="AX46" i="30"/>
  <c r="BH47" i="30"/>
  <c r="BJ54" i="30"/>
  <c r="BH55" i="30"/>
  <c r="AX62" i="30"/>
  <c r="AX66" i="30"/>
  <c r="BJ21" i="30"/>
  <c r="BH22" i="30"/>
  <c r="AY24" i="30"/>
  <c r="BG34" i="30"/>
  <c r="BG36" i="30"/>
  <c r="BJ39" i="30"/>
  <c r="AZ42" i="30"/>
  <c r="BH43" i="30"/>
  <c r="AY49" i="30"/>
  <c r="AY55" i="30"/>
  <c r="BJ55" i="30"/>
  <c r="BH24" i="30"/>
  <c r="BL24" i="30"/>
  <c r="BB29" i="30"/>
  <c r="AX29" i="30"/>
  <c r="BB30" i="30"/>
  <c r="AW30" i="30"/>
  <c r="AX36" i="30"/>
  <c r="AW36" i="30"/>
  <c r="BB39" i="30"/>
  <c r="AX39" i="30"/>
  <c r="AX43" i="30"/>
  <c r="BB43" i="30"/>
  <c r="BL44" i="30"/>
  <c r="BH44" i="30"/>
  <c r="BL46" i="30"/>
  <c r="BH46" i="30"/>
  <c r="BG46" i="30"/>
  <c r="BB59" i="30"/>
  <c r="AX59" i="30"/>
  <c r="BL21" i="30"/>
  <c r="BG21" i="30"/>
  <c r="BG24" i="30"/>
  <c r="AW29" i="30"/>
  <c r="AX30" i="30"/>
  <c r="AX33" i="30"/>
  <c r="BB33" i="30"/>
  <c r="BL33" i="30"/>
  <c r="BG33" i="30"/>
  <c r="BL37" i="30"/>
  <c r="BH37" i="30"/>
  <c r="AW39" i="30"/>
  <c r="BL40" i="30"/>
  <c r="BH40" i="30"/>
  <c r="BG44" i="30"/>
  <c r="AW53" i="30"/>
  <c r="BL53" i="30"/>
  <c r="BH53" i="30"/>
  <c r="BG53" i="30"/>
  <c r="BB55" i="30"/>
  <c r="AX55" i="30"/>
  <c r="AW55" i="30"/>
  <c r="AW59" i="30"/>
  <c r="BH66" i="30"/>
  <c r="BH21" i="30"/>
  <c r="BL23" i="30"/>
  <c r="BL31" i="30"/>
  <c r="BH31" i="30"/>
  <c r="BH33" i="30"/>
  <c r="BB36" i="30"/>
  <c r="BG37" i="30"/>
  <c r="BG40" i="30"/>
  <c r="BB47" i="30"/>
  <c r="AX47" i="30"/>
  <c r="AW47" i="30"/>
  <c r="BG51" i="30"/>
  <c r="BL51" i="30"/>
  <c r="BB54" i="30"/>
  <c r="AX54" i="30"/>
  <c r="BB22" i="30"/>
  <c r="AX22" i="30"/>
  <c r="AW23" i="30"/>
  <c r="AX23" i="30"/>
  <c r="AZ30" i="30"/>
  <c r="BG31" i="30"/>
  <c r="BB34" i="30"/>
  <c r="AX34" i="30"/>
  <c r="BB35" i="30"/>
  <c r="AW35" i="30"/>
  <c r="BJ46" i="30"/>
  <c r="AY48" i="30"/>
  <c r="AW54" i="30"/>
  <c r="BL58" i="30"/>
  <c r="BH58" i="30"/>
  <c r="BG58" i="30"/>
  <c r="AV63" i="30"/>
  <c r="BB63" i="30" s="1"/>
  <c r="AX61" i="30"/>
  <c r="AW61" i="30"/>
  <c r="BL62" i="30"/>
  <c r="BH62" i="30"/>
  <c r="BF45" i="30"/>
  <c r="BL45" i="30" s="1"/>
  <c r="BJ23" i="30"/>
  <c r="BI24" i="30"/>
  <c r="AY25" i="30"/>
  <c r="AY26" i="30"/>
  <c r="AY27" i="30"/>
  <c r="BI30" i="30"/>
  <c r="BJ35" i="30"/>
  <c r="AW37" i="30"/>
  <c r="BJ37" i="30"/>
  <c r="BG39" i="30"/>
  <c r="AW40" i="30"/>
  <c r="BJ40" i="30"/>
  <c r="AV45" i="30"/>
  <c r="AV12" i="30" s="1"/>
  <c r="BG43" i="30"/>
  <c r="AW44" i="30"/>
  <c r="BG48" i="30"/>
  <c r="AZ54" i="30"/>
  <c r="BH54" i="30"/>
  <c r="AY59" i="30"/>
  <c r="BH59" i="30"/>
  <c r="AW62" i="30"/>
  <c r="BJ62" i="30"/>
  <c r="BF63" i="30"/>
  <c r="BF16" i="30" s="1"/>
  <c r="AW66" i="30"/>
  <c r="BJ66" i="30"/>
  <c r="BB21" i="30"/>
  <c r="BF50" i="30"/>
  <c r="BH52" i="30"/>
  <c r="BL52" i="30"/>
  <c r="AX57" i="30"/>
  <c r="AW57" i="30"/>
  <c r="AV60" i="30"/>
  <c r="BB57" i="30"/>
  <c r="BH35" i="30"/>
  <c r="BG35" i="30"/>
  <c r="AW43" i="30"/>
  <c r="AX48" i="30"/>
  <c r="AW48" i="30"/>
  <c r="AX58" i="30"/>
  <c r="BB58" i="30"/>
  <c r="AV56" i="30"/>
  <c r="AX51" i="30"/>
  <c r="AW51" i="30"/>
  <c r="BF60" i="30"/>
  <c r="BH57" i="30"/>
  <c r="BG57" i="30"/>
  <c r="AW21" i="30"/>
  <c r="BG25" i="30"/>
  <c r="AX27" i="30"/>
  <c r="AW27" i="30"/>
  <c r="AW31" i="30"/>
  <c r="AX42" i="30"/>
  <c r="AW42" i="30"/>
  <c r="BG49" i="30"/>
  <c r="BF56" i="30"/>
  <c r="BH51" i="30"/>
  <c r="BG52" i="30"/>
  <c r="AX21" i="30"/>
  <c r="BL22" i="30"/>
  <c r="BG23" i="30"/>
  <c r="AX24" i="30"/>
  <c r="BF28" i="30"/>
  <c r="AX25" i="30"/>
  <c r="AW25" i="30"/>
  <c r="BL25" i="30"/>
  <c r="BH26" i="30"/>
  <c r="BG26" i="30"/>
  <c r="BB27" i="30"/>
  <c r="BG27" i="30"/>
  <c r="BH30" i="30"/>
  <c r="BG30" i="30"/>
  <c r="BB31" i="30"/>
  <c r="BF32" i="30"/>
  <c r="AW33" i="30"/>
  <c r="AV38" i="30"/>
  <c r="BH41" i="30"/>
  <c r="BG41" i="30"/>
  <c r="BB42" i="30"/>
  <c r="BG42" i="30"/>
  <c r="AX49" i="30"/>
  <c r="AW49" i="30"/>
  <c r="BL49" i="30"/>
  <c r="AW58" i="30"/>
  <c r="BI31" i="30"/>
  <c r="AV32" i="30"/>
  <c r="BI33" i="30"/>
  <c r="AY34" i="30"/>
  <c r="BI36" i="30"/>
  <c r="AY37" i="30"/>
  <c r="BF38" i="30"/>
  <c r="AY39" i="30"/>
  <c r="BL39" i="30"/>
  <c r="AY40" i="30"/>
  <c r="BJ43" i="30"/>
  <c r="BJ44" i="30"/>
  <c r="AZ46" i="30"/>
  <c r="AZ47" i="30"/>
  <c r="AV50" i="30"/>
  <c r="AY52" i="30"/>
  <c r="BB53" i="30"/>
  <c r="BI25" i="30"/>
  <c r="BJ27" i="30"/>
  <c r="AZ31" i="30"/>
  <c r="AZ36" i="30"/>
  <c r="BJ42" i="30"/>
  <c r="AY43" i="30"/>
  <c r="AY44" i="30"/>
  <c r="BJ48" i="30"/>
  <c r="BJ49" i="30"/>
  <c r="BJ51" i="30"/>
  <c r="AX52" i="30"/>
  <c r="AW52" i="30"/>
  <c r="BI53" i="30"/>
  <c r="BL54" i="30"/>
  <c r="BL55" i="30"/>
  <c r="BI58" i="30"/>
  <c r="BL59" i="30"/>
  <c r="AZ61" i="30"/>
  <c r="BL61" i="30"/>
  <c r="AZ62" i="30"/>
  <c r="BL66" i="30"/>
  <c r="BJ52" i="30"/>
  <c r="AZ53" i="30"/>
  <c r="BJ57" i="30"/>
  <c r="AZ58" i="30"/>
  <c r="BB61" i="30"/>
  <c r="BE17" i="30"/>
  <c r="AU63" i="30"/>
  <c r="AU16" i="30" s="1"/>
  <c r="AZ24" i="30"/>
  <c r="BJ24" i="30"/>
  <c r="BJ30" i="30"/>
  <c r="BJ33" i="30"/>
  <c r="AZ39" i="30"/>
  <c r="AZ48" i="30"/>
  <c r="AZ52" i="30"/>
  <c r="AZ55" i="30"/>
  <c r="AZ26" i="30"/>
  <c r="AZ27" i="30"/>
  <c r="AU32" i="30"/>
  <c r="AZ29" i="30"/>
  <c r="AZ34" i="30"/>
  <c r="BJ41" i="30"/>
  <c r="AZ43" i="30"/>
  <c r="AZ49" i="30"/>
  <c r="BJ58" i="30"/>
  <c r="AU28" i="30"/>
  <c r="AZ21" i="30"/>
  <c r="AZ22" i="30"/>
  <c r="AZ25" i="30"/>
  <c r="BJ25" i="30"/>
  <c r="BJ36" i="30"/>
  <c r="AZ40" i="30"/>
  <c r="AZ44" i="30"/>
  <c r="AZ59" i="30"/>
  <c r="AZ23" i="30"/>
  <c r="BJ31" i="30"/>
  <c r="AZ37" i="30"/>
  <c r="BJ53" i="30"/>
  <c r="AZ35" i="30"/>
  <c r="AY35" i="30"/>
  <c r="BI37" i="30"/>
  <c r="AY41" i="30"/>
  <c r="BI44" i="30"/>
  <c r="AY54" i="30"/>
  <c r="BI23" i="30"/>
  <c r="BI26" i="30"/>
  <c r="BE28" i="30"/>
  <c r="BI29" i="30"/>
  <c r="BE32" i="30"/>
  <c r="AY42" i="30"/>
  <c r="BI43" i="30"/>
  <c r="AU45" i="30"/>
  <c r="AY46" i="30"/>
  <c r="BI49" i="30"/>
  <c r="AU56" i="30"/>
  <c r="AZ51" i="30"/>
  <c r="AY51" i="30"/>
  <c r="BI55" i="30"/>
  <c r="AU17" i="30"/>
  <c r="AZ66" i="30"/>
  <c r="AY66" i="30"/>
  <c r="BI21" i="30"/>
  <c r="AY47" i="30"/>
  <c r="AU50" i="30"/>
  <c r="AU60" i="30"/>
  <c r="AZ57" i="30"/>
  <c r="AY57" i="30"/>
  <c r="BI34" i="30"/>
  <c r="BE38" i="30"/>
  <c r="BI47" i="30"/>
  <c r="BI48" i="30"/>
  <c r="AY62" i="30"/>
  <c r="BI51" i="30"/>
  <c r="BI52" i="30"/>
  <c r="BI54" i="30"/>
  <c r="BI57" i="30"/>
  <c r="BI59" i="30"/>
  <c r="AY61" i="30"/>
  <c r="BI62" i="30"/>
  <c r="BI66" i="30"/>
  <c r="BI22" i="30"/>
  <c r="BI27" i="30"/>
  <c r="AY30" i="30"/>
  <c r="AY31" i="30"/>
  <c r="AU38" i="30"/>
  <c r="AZ33" i="30"/>
  <c r="AY33" i="30"/>
  <c r="BI35" i="30"/>
  <c r="BI40" i="30"/>
  <c r="BI42" i="30"/>
  <c r="BI46" i="30"/>
  <c r="BE50" i="30"/>
  <c r="AY58" i="30"/>
  <c r="BE63" i="30"/>
  <c r="BJ61" i="30"/>
  <c r="BI61" i="30"/>
  <c r="AY21" i="30"/>
  <c r="AY36" i="30"/>
  <c r="BE45" i="30"/>
  <c r="BI39" i="30"/>
  <c r="AY53" i="30"/>
  <c r="BE56" i="30"/>
  <c r="BE60" i="30"/>
  <c r="AY29" i="30"/>
  <c r="AE22" i="30"/>
  <c r="AE25" i="30"/>
  <c r="AO26" i="30"/>
  <c r="AO27" i="30"/>
  <c r="AE29" i="30"/>
  <c r="AO33" i="30"/>
  <c r="AO34" i="30"/>
  <c r="AO35" i="30"/>
  <c r="AO42" i="30"/>
  <c r="AO43" i="30"/>
  <c r="AA56" i="30"/>
  <c r="AF51" i="30"/>
  <c r="AE51" i="30"/>
  <c r="AE52" i="30"/>
  <c r="AO54" i="30"/>
  <c r="AE57" i="30"/>
  <c r="AO23" i="30"/>
  <c r="AO25" i="30"/>
  <c r="AF29" i="30"/>
  <c r="AO29" i="30"/>
  <c r="AO30" i="30"/>
  <c r="AE36" i="30"/>
  <c r="AE39" i="30"/>
  <c r="AK45" i="30"/>
  <c r="AE44" i="30"/>
  <c r="AO52" i="30"/>
  <c r="AF57" i="30"/>
  <c r="AP57" i="30"/>
  <c r="AK60" i="30"/>
  <c r="AO57" i="30"/>
  <c r="AO58" i="30"/>
  <c r="AO59" i="30"/>
  <c r="AA28" i="30"/>
  <c r="AE21" i="30"/>
  <c r="AE31" i="30"/>
  <c r="AO36" i="30"/>
  <c r="AO37" i="30"/>
  <c r="AO40" i="30"/>
  <c r="AO41" i="30"/>
  <c r="AE48" i="30"/>
  <c r="AO55" i="30"/>
  <c r="AE62" i="30"/>
  <c r="AA63" i="30"/>
  <c r="AF21" i="30"/>
  <c r="AK28" i="30"/>
  <c r="AO21" i="30"/>
  <c r="AE24" i="30"/>
  <c r="AK38" i="30"/>
  <c r="AA45" i="30"/>
  <c r="AA50" i="30"/>
  <c r="AF46" i="30"/>
  <c r="AE46" i="30"/>
  <c r="AO48" i="30"/>
  <c r="AK56" i="30"/>
  <c r="AO24" i="30"/>
  <c r="AO31" i="30"/>
  <c r="AO46" i="30"/>
  <c r="AK50" i="30"/>
  <c r="AE53" i="30"/>
  <c r="AE33" i="30"/>
  <c r="AO39" i="30"/>
  <c r="S43" i="30"/>
  <c r="T57" i="30"/>
  <c r="S31" i="30"/>
  <c r="J54" i="30"/>
  <c r="X51" i="30"/>
  <c r="X57" i="30"/>
  <c r="V23" i="30"/>
  <c r="J31" i="30"/>
  <c r="V39" i="30"/>
  <c r="V42" i="30"/>
  <c r="S51" i="30"/>
  <c r="S57" i="30"/>
  <c r="L31" i="30"/>
  <c r="U53" i="30"/>
  <c r="V22" i="30"/>
  <c r="J23" i="30"/>
  <c r="U23" i="30"/>
  <c r="V31" i="30"/>
  <c r="V43" i="30"/>
  <c r="J51" i="30"/>
  <c r="K53" i="30"/>
  <c r="K54" i="30"/>
  <c r="U43" i="30"/>
  <c r="Q45" i="30"/>
  <c r="Q12" i="30" s="1"/>
  <c r="G56" i="30"/>
  <c r="G14" i="30" s="1"/>
  <c r="U57" i="30"/>
  <c r="K62" i="30"/>
  <c r="K17" i="30"/>
  <c r="U30" i="30"/>
  <c r="K39" i="30"/>
  <c r="K43" i="30"/>
  <c r="L49" i="30"/>
  <c r="K51" i="30"/>
  <c r="V52" i="30"/>
  <c r="L57" i="30"/>
  <c r="V59" i="30"/>
  <c r="V62" i="30"/>
  <c r="U51" i="30"/>
  <c r="U22" i="30"/>
  <c r="V54" i="30"/>
  <c r="V34" i="30"/>
  <c r="U34" i="30"/>
  <c r="U47" i="30"/>
  <c r="S47" i="30"/>
  <c r="V47" i="30"/>
  <c r="H32" i="30"/>
  <c r="H10" i="30" s="1"/>
  <c r="U27" i="30"/>
  <c r="S27" i="30"/>
  <c r="V26" i="30"/>
  <c r="U26" i="30"/>
  <c r="K30" i="30"/>
  <c r="L30" i="30"/>
  <c r="J30" i="30"/>
  <c r="K47" i="30"/>
  <c r="J47" i="30"/>
  <c r="L47" i="30"/>
  <c r="N47" i="30"/>
  <c r="I47" i="30"/>
  <c r="V66" i="30"/>
  <c r="T66" i="30"/>
  <c r="S66" i="30"/>
  <c r="U66" i="30"/>
  <c r="R17" i="30"/>
  <c r="X66" i="30"/>
  <c r="K42" i="30"/>
  <c r="L42" i="30"/>
  <c r="J42" i="30"/>
  <c r="K27" i="30"/>
  <c r="J27" i="30"/>
  <c r="N27" i="30"/>
  <c r="I27" i="30"/>
  <c r="K35" i="30"/>
  <c r="J35" i="30"/>
  <c r="N35" i="30"/>
  <c r="L35" i="30"/>
  <c r="I35" i="30"/>
  <c r="U35" i="30"/>
  <c r="V35" i="30"/>
  <c r="S35" i="30"/>
  <c r="V46" i="30"/>
  <c r="U46" i="30"/>
  <c r="V55" i="30"/>
  <c r="T55" i="30"/>
  <c r="S55" i="30"/>
  <c r="U55" i="30"/>
  <c r="X55" i="30"/>
  <c r="I17" i="30"/>
  <c r="N17" i="30"/>
  <c r="I23" i="30"/>
  <c r="N23" i="30"/>
  <c r="I31" i="30"/>
  <c r="N31" i="30"/>
  <c r="J34" i="30"/>
  <c r="J39" i="30"/>
  <c r="U39" i="30"/>
  <c r="I43" i="30"/>
  <c r="N43" i="30"/>
  <c r="J46" i="30"/>
  <c r="R56" i="30"/>
  <c r="T52" i="30"/>
  <c r="T53" i="30"/>
  <c r="T54" i="30"/>
  <c r="R60" i="30"/>
  <c r="X60" i="30" s="1"/>
  <c r="K58" i="30"/>
  <c r="T58" i="30"/>
  <c r="T59" i="30"/>
  <c r="T61" i="30"/>
  <c r="T62" i="30"/>
  <c r="I39" i="30"/>
  <c r="N39" i="30"/>
  <c r="S52" i="30"/>
  <c r="X52" i="30"/>
  <c r="S53" i="30"/>
  <c r="X53" i="30"/>
  <c r="S54" i="30"/>
  <c r="X54" i="30"/>
  <c r="J58" i="30"/>
  <c r="N58" i="30"/>
  <c r="S58" i="30"/>
  <c r="X58" i="30"/>
  <c r="S59" i="30"/>
  <c r="X59" i="30"/>
  <c r="S61" i="30"/>
  <c r="X61" i="30"/>
  <c r="S62" i="30"/>
  <c r="X62" i="30"/>
  <c r="K24" i="30"/>
  <c r="L24" i="30"/>
  <c r="N24" i="30"/>
  <c r="H28" i="30"/>
  <c r="K36" i="30"/>
  <c r="L36" i="30"/>
  <c r="J36" i="30"/>
  <c r="X40" i="30"/>
  <c r="T40" i="30"/>
  <c r="V40" i="30"/>
  <c r="U40" i="30"/>
  <c r="X41" i="30"/>
  <c r="T41" i="30"/>
  <c r="U41" i="30"/>
  <c r="S41" i="30"/>
  <c r="X44" i="30"/>
  <c r="T44" i="30"/>
  <c r="V44" i="30"/>
  <c r="U44" i="30"/>
  <c r="R45" i="30"/>
  <c r="X48" i="30"/>
  <c r="T48" i="30"/>
  <c r="V48" i="30"/>
  <c r="U48" i="30"/>
  <c r="X49" i="30"/>
  <c r="T49" i="30"/>
  <c r="U49" i="30"/>
  <c r="S49" i="30"/>
  <c r="I52" i="30"/>
  <c r="K52" i="30"/>
  <c r="L52" i="30"/>
  <c r="H56" i="30"/>
  <c r="J52" i="30"/>
  <c r="X21" i="30"/>
  <c r="T21" i="30"/>
  <c r="U21" i="30"/>
  <c r="K22" i="30"/>
  <c r="N22" i="30"/>
  <c r="I22" i="30"/>
  <c r="I24" i="30"/>
  <c r="K29" i="30"/>
  <c r="J29" i="30"/>
  <c r="N29" i="30"/>
  <c r="I29" i="30"/>
  <c r="K33" i="30"/>
  <c r="J33" i="30"/>
  <c r="H38" i="30"/>
  <c r="N33" i="30"/>
  <c r="I33" i="30"/>
  <c r="I36" i="30"/>
  <c r="K37" i="30"/>
  <c r="J37" i="30"/>
  <c r="N37" i="30"/>
  <c r="I37" i="30"/>
  <c r="S40" i="30"/>
  <c r="V41" i="30"/>
  <c r="S44" i="30"/>
  <c r="S48" i="30"/>
  <c r="V49" i="30"/>
  <c r="K21" i="30"/>
  <c r="J21" i="30"/>
  <c r="N21" i="30"/>
  <c r="S21" i="30"/>
  <c r="J22" i="30"/>
  <c r="J24" i="30"/>
  <c r="X25" i="30"/>
  <c r="T25" i="30"/>
  <c r="U25" i="30"/>
  <c r="S25" i="30"/>
  <c r="R28" i="30"/>
  <c r="L29" i="30"/>
  <c r="X29" i="30"/>
  <c r="T29" i="30"/>
  <c r="U29" i="30"/>
  <c r="S29" i="30"/>
  <c r="R32" i="30"/>
  <c r="L33" i="30"/>
  <c r="X33" i="30"/>
  <c r="T33" i="30"/>
  <c r="U33" i="30"/>
  <c r="R38" i="30"/>
  <c r="S33" i="30"/>
  <c r="X36" i="30"/>
  <c r="T36" i="30"/>
  <c r="V36" i="30"/>
  <c r="U36" i="30"/>
  <c r="L37" i="30"/>
  <c r="X37" i="30"/>
  <c r="T37" i="30"/>
  <c r="U37" i="30"/>
  <c r="S37" i="30"/>
  <c r="K40" i="30"/>
  <c r="L40" i="30"/>
  <c r="J40" i="30"/>
  <c r="K44" i="30"/>
  <c r="L44" i="30"/>
  <c r="J44" i="30"/>
  <c r="K48" i="30"/>
  <c r="L48" i="30"/>
  <c r="J48" i="30"/>
  <c r="N52" i="30"/>
  <c r="I21" i="30"/>
  <c r="V21" i="30"/>
  <c r="L22" i="30"/>
  <c r="X22" i="30"/>
  <c r="T22" i="30"/>
  <c r="S22" i="30"/>
  <c r="X24" i="30"/>
  <c r="T24" i="30"/>
  <c r="V24" i="30"/>
  <c r="K25" i="30"/>
  <c r="J25" i="30"/>
  <c r="N25" i="30"/>
  <c r="V25" i="30"/>
  <c r="V29" i="30"/>
  <c r="V33" i="30"/>
  <c r="N36" i="30"/>
  <c r="S36" i="30"/>
  <c r="V37" i="30"/>
  <c r="I40" i="30"/>
  <c r="K41" i="30"/>
  <c r="J41" i="30"/>
  <c r="N41" i="30"/>
  <c r="I41" i="30"/>
  <c r="I44" i="30"/>
  <c r="H45" i="30"/>
  <c r="I48" i="30"/>
  <c r="K49" i="30"/>
  <c r="J49" i="30"/>
  <c r="N49" i="30"/>
  <c r="I49" i="30"/>
  <c r="X26" i="30"/>
  <c r="T26" i="30"/>
  <c r="X30" i="30"/>
  <c r="T30" i="30"/>
  <c r="X34" i="30"/>
  <c r="T34" i="30"/>
  <c r="X42" i="30"/>
  <c r="T42" i="30"/>
  <c r="X46" i="30"/>
  <c r="T46" i="30"/>
  <c r="H50" i="30"/>
  <c r="R50" i="30"/>
  <c r="I55" i="30"/>
  <c r="N55" i="30"/>
  <c r="J55" i="30"/>
  <c r="I57" i="30"/>
  <c r="H60" i="30"/>
  <c r="K57" i="30"/>
  <c r="N57" i="30"/>
  <c r="I61" i="30"/>
  <c r="L61" i="30"/>
  <c r="H63" i="30"/>
  <c r="J61" i="30"/>
  <c r="X23" i="30"/>
  <c r="T23" i="30"/>
  <c r="I26" i="30"/>
  <c r="N26" i="30"/>
  <c r="S26" i="30"/>
  <c r="X27" i="30"/>
  <c r="T27" i="30"/>
  <c r="I30" i="30"/>
  <c r="N30" i="30"/>
  <c r="S30" i="30"/>
  <c r="X31" i="30"/>
  <c r="T31" i="30"/>
  <c r="I34" i="30"/>
  <c r="N34" i="30"/>
  <c r="S34" i="30"/>
  <c r="X35" i="30"/>
  <c r="T35" i="30"/>
  <c r="X39" i="30"/>
  <c r="T39" i="30"/>
  <c r="I42" i="30"/>
  <c r="N42" i="30"/>
  <c r="S42" i="30"/>
  <c r="X43" i="30"/>
  <c r="T43" i="30"/>
  <c r="I46" i="30"/>
  <c r="N46" i="30"/>
  <c r="S46" i="30"/>
  <c r="X47" i="30"/>
  <c r="T47" i="30"/>
  <c r="K55" i="30"/>
  <c r="J57" i="30"/>
  <c r="K61" i="30"/>
  <c r="I66" i="30"/>
  <c r="N66" i="30"/>
  <c r="J66" i="30"/>
  <c r="K66" i="30"/>
  <c r="I53" i="30"/>
  <c r="N53" i="30"/>
  <c r="J53" i="30"/>
  <c r="I54" i="30"/>
  <c r="L54" i="30"/>
  <c r="N54" i="30"/>
  <c r="I59" i="30"/>
  <c r="K59" i="30"/>
  <c r="N59" i="30"/>
  <c r="I62" i="30"/>
  <c r="N62" i="30"/>
  <c r="J62" i="30"/>
  <c r="V51" i="30"/>
  <c r="V57" i="30"/>
  <c r="V61" i="30"/>
  <c r="BH16" i="30" l="1"/>
  <c r="AW28" i="30"/>
  <c r="BX18" i="30"/>
  <c r="BV63" i="30"/>
  <c r="BX64" i="30"/>
  <c r="DE28" i="30"/>
  <c r="S28" i="30"/>
  <c r="T17" i="30"/>
  <c r="S17" i="30"/>
  <c r="AR16" i="30"/>
  <c r="Q18" i="30"/>
  <c r="CX17" i="30"/>
  <c r="BS17" i="30"/>
  <c r="AF38" i="30"/>
  <c r="AX45" i="30"/>
  <c r="BD18" i="30"/>
  <c r="AC45" i="30"/>
  <c r="DL64" i="30"/>
  <c r="AP63" i="30"/>
  <c r="CR18" i="30"/>
  <c r="BD64" i="30"/>
  <c r="AE60" i="30"/>
  <c r="AR63" i="30"/>
  <c r="CR64" i="30"/>
  <c r="AO63" i="30"/>
  <c r="AN63" i="30"/>
  <c r="DB18" i="30"/>
  <c r="AM63" i="30"/>
  <c r="AT18" i="30"/>
  <c r="DB64" i="30"/>
  <c r="BN18" i="30"/>
  <c r="K10" i="30"/>
  <c r="CH18" i="30"/>
  <c r="DL18" i="30"/>
  <c r="CT9" i="30"/>
  <c r="AF60" i="30"/>
  <c r="AO32" i="30"/>
  <c r="AP16" i="30"/>
  <c r="AM17" i="30"/>
  <c r="AR17" i="30"/>
  <c r="AO17" i="30"/>
  <c r="AN17" i="30"/>
  <c r="AM32" i="30"/>
  <c r="DG17" i="30"/>
  <c r="AE32" i="30"/>
  <c r="S63" i="30"/>
  <c r="AM60" i="30"/>
  <c r="AR60" i="30"/>
  <c r="AE17" i="30"/>
  <c r="AC17" i="30"/>
  <c r="X63" i="30"/>
  <c r="T63" i="30"/>
  <c r="AB12" i="30"/>
  <c r="AC12" i="30" s="1"/>
  <c r="AR32" i="30"/>
  <c r="AH45" i="30"/>
  <c r="AN32" i="30"/>
  <c r="AP32" i="30"/>
  <c r="AO16" i="30"/>
  <c r="AL64" i="30"/>
  <c r="AR64" i="30" s="1"/>
  <c r="AD17" i="30"/>
  <c r="AH17" i="30"/>
  <c r="CA17" i="30"/>
  <c r="CB17" i="30"/>
  <c r="DT17" i="30"/>
  <c r="DP17" i="30"/>
  <c r="DQ17" i="30"/>
  <c r="DN15" i="30"/>
  <c r="DT15" i="30" s="1"/>
  <c r="DR17" i="30"/>
  <c r="DF28" i="30"/>
  <c r="DO38" i="30"/>
  <c r="DO60" i="30"/>
  <c r="DO50" i="30"/>
  <c r="BP16" i="30"/>
  <c r="BV16" i="30" s="1"/>
  <c r="BR63" i="30"/>
  <c r="CA32" i="30"/>
  <c r="CU17" i="30"/>
  <c r="DN10" i="30"/>
  <c r="DT10" i="30" s="1"/>
  <c r="DE32" i="30"/>
  <c r="Z14" i="30"/>
  <c r="Z18" i="30" s="1"/>
  <c r="Z64" i="30"/>
  <c r="AM38" i="30"/>
  <c r="AR38" i="30"/>
  <c r="AL11" i="30"/>
  <c r="AN38" i="30"/>
  <c r="AN15" i="30"/>
  <c r="AM15" i="30"/>
  <c r="AN28" i="30"/>
  <c r="AL9" i="30"/>
  <c r="AR28" i="30"/>
  <c r="AM28" i="30"/>
  <c r="AN60" i="30"/>
  <c r="AM56" i="30"/>
  <c r="AR56" i="30"/>
  <c r="AN56" i="30"/>
  <c r="AL14" i="30"/>
  <c r="AM50" i="30"/>
  <c r="AR50" i="30"/>
  <c r="AL13" i="30"/>
  <c r="AN50" i="30"/>
  <c r="BN64" i="30"/>
  <c r="V60" i="30"/>
  <c r="R16" i="30"/>
  <c r="U63" i="30"/>
  <c r="V63" i="30"/>
  <c r="AK10" i="30"/>
  <c r="AP10" i="30" s="1"/>
  <c r="DD10" i="30"/>
  <c r="DJ10" i="30" s="1"/>
  <c r="AE38" i="30"/>
  <c r="F18" i="30"/>
  <c r="AD56" i="30"/>
  <c r="AC56" i="30"/>
  <c r="AH56" i="30"/>
  <c r="AB14" i="30"/>
  <c r="AD50" i="30"/>
  <c r="AC50" i="30"/>
  <c r="AH50" i="30"/>
  <c r="AB13" i="30"/>
  <c r="AT64" i="30"/>
  <c r="AC60" i="30"/>
  <c r="AD60" i="30"/>
  <c r="AH60" i="30"/>
  <c r="AB15" i="30"/>
  <c r="AF15" i="30" s="1"/>
  <c r="AM45" i="30"/>
  <c r="AR45" i="30"/>
  <c r="AN45" i="30"/>
  <c r="AL12" i="30"/>
  <c r="AH32" i="30"/>
  <c r="AB10" i="30"/>
  <c r="AF10" i="30" s="1"/>
  <c r="AD32" i="30"/>
  <c r="AC32" i="30"/>
  <c r="AD38" i="30"/>
  <c r="AB11" i="30"/>
  <c r="AE11" i="30" s="1"/>
  <c r="AC38" i="30"/>
  <c r="AH38" i="30"/>
  <c r="K32" i="30"/>
  <c r="AF32" i="30"/>
  <c r="DH60" i="30"/>
  <c r="AC63" i="30"/>
  <c r="AH63" i="30"/>
  <c r="AB16" i="30"/>
  <c r="AB64" i="30"/>
  <c r="AD63" i="30"/>
  <c r="AJ64" i="30"/>
  <c r="AJ16" i="30"/>
  <c r="AH28" i="30"/>
  <c r="AC28" i="30"/>
  <c r="AB9" i="30"/>
  <c r="AD28" i="30"/>
  <c r="CH64" i="30"/>
  <c r="AN10" i="30"/>
  <c r="AR10" i="30"/>
  <c r="AM10" i="30"/>
  <c r="AZ32" i="30"/>
  <c r="BB17" i="30"/>
  <c r="AX17" i="30"/>
  <c r="BJ17" i="30"/>
  <c r="AY28" i="30"/>
  <c r="AX28" i="30"/>
  <c r="AV9" i="30"/>
  <c r="AX9" i="30" s="1"/>
  <c r="BB28" i="30"/>
  <c r="BL16" i="30"/>
  <c r="BG17" i="30"/>
  <c r="BL17" i="30"/>
  <c r="X17" i="30"/>
  <c r="J10" i="30"/>
  <c r="I32" i="30"/>
  <c r="N10" i="30"/>
  <c r="L10" i="30"/>
  <c r="I10" i="30"/>
  <c r="L32" i="30"/>
  <c r="Q64" i="30"/>
  <c r="G18" i="30"/>
  <c r="P18" i="30"/>
  <c r="F64" i="30"/>
  <c r="P64" i="30"/>
  <c r="DO32" i="30"/>
  <c r="DH32" i="30"/>
  <c r="DG32" i="30"/>
  <c r="DP32" i="30"/>
  <c r="DJ32" i="30"/>
  <c r="DT60" i="30"/>
  <c r="DT50" i="30"/>
  <c r="DP38" i="30"/>
  <c r="DN13" i="30"/>
  <c r="DO13" i="30" s="1"/>
  <c r="DH28" i="30"/>
  <c r="DG28" i="30"/>
  <c r="DN11" i="30"/>
  <c r="DP11" i="30" s="1"/>
  <c r="DD9" i="30"/>
  <c r="DG9" i="30" s="1"/>
  <c r="DP56" i="30"/>
  <c r="DO56" i="30"/>
  <c r="DT56" i="30"/>
  <c r="DN14" i="30"/>
  <c r="DF38" i="30"/>
  <c r="DE38" i="30"/>
  <c r="DD11" i="30"/>
  <c r="DJ38" i="30"/>
  <c r="DE50" i="30"/>
  <c r="DJ50" i="30"/>
  <c r="DF50" i="30"/>
  <c r="DD13" i="30"/>
  <c r="DJ60" i="30"/>
  <c r="DF60" i="30"/>
  <c r="DD15" i="30"/>
  <c r="DG15" i="30" s="1"/>
  <c r="DE60" i="30"/>
  <c r="DO28" i="30"/>
  <c r="DT28" i="30"/>
  <c r="DP28" i="30"/>
  <c r="DN9" i="30"/>
  <c r="DO63" i="30"/>
  <c r="DT63" i="30"/>
  <c r="DN16" i="30"/>
  <c r="DN64" i="30"/>
  <c r="DP63" i="30"/>
  <c r="DO45" i="30"/>
  <c r="DT45" i="30"/>
  <c r="DP45" i="30"/>
  <c r="DN12" i="30"/>
  <c r="DG60" i="30"/>
  <c r="DJ56" i="30"/>
  <c r="DF56" i="30"/>
  <c r="DE56" i="30"/>
  <c r="DD14" i="30"/>
  <c r="DE63" i="30"/>
  <c r="DD64" i="30"/>
  <c r="DF63" i="30"/>
  <c r="DJ63" i="30"/>
  <c r="DD16" i="30"/>
  <c r="DF45" i="30"/>
  <c r="DD12" i="30"/>
  <c r="DE45" i="30"/>
  <c r="DJ45" i="30"/>
  <c r="DQ38" i="30"/>
  <c r="DM11" i="30"/>
  <c r="DR38" i="30"/>
  <c r="DM64" i="30"/>
  <c r="DQ63" i="30"/>
  <c r="DM16" i="30"/>
  <c r="DR63" i="30"/>
  <c r="DR32" i="30"/>
  <c r="DM10" i="30"/>
  <c r="DQ32" i="30"/>
  <c r="DG38" i="30"/>
  <c r="DH38" i="30"/>
  <c r="DC11" i="30"/>
  <c r="DG56" i="30"/>
  <c r="DC14" i="30"/>
  <c r="DH56" i="30"/>
  <c r="DQ45" i="30"/>
  <c r="DR45" i="30"/>
  <c r="DM12" i="30"/>
  <c r="DH63" i="30"/>
  <c r="DC64" i="30"/>
  <c r="DG63" i="30"/>
  <c r="DC16" i="30"/>
  <c r="DQ50" i="30"/>
  <c r="DR50" i="30"/>
  <c r="DM13" i="30"/>
  <c r="DH45" i="30"/>
  <c r="DC12" i="30"/>
  <c r="DG45" i="30"/>
  <c r="DQ60" i="30"/>
  <c r="DR60" i="30"/>
  <c r="DM15" i="30"/>
  <c r="DH50" i="30"/>
  <c r="DC13" i="30"/>
  <c r="DG50" i="30"/>
  <c r="DM14" i="30"/>
  <c r="DR56" i="30"/>
  <c r="DQ56" i="30"/>
  <c r="DQ28" i="30"/>
  <c r="DM9" i="30"/>
  <c r="DR28" i="30"/>
  <c r="CS18" i="30"/>
  <c r="CM45" i="30"/>
  <c r="CI64" i="30"/>
  <c r="CS64" i="30"/>
  <c r="CI18" i="30"/>
  <c r="CW28" i="30"/>
  <c r="CX28" i="30"/>
  <c r="CV17" i="30"/>
  <c r="CN45" i="30"/>
  <c r="CZ17" i="30"/>
  <c r="CV28" i="30"/>
  <c r="CU28" i="30"/>
  <c r="CJ12" i="30"/>
  <c r="CP12" i="30" s="1"/>
  <c r="CL45" i="30"/>
  <c r="CK45" i="30"/>
  <c r="CX56" i="30"/>
  <c r="CV56" i="30"/>
  <c r="CZ56" i="30"/>
  <c r="CU56" i="30"/>
  <c r="CT14" i="30"/>
  <c r="CW56" i="30"/>
  <c r="CN50" i="30"/>
  <c r="CJ13" i="30"/>
  <c r="CM50" i="30"/>
  <c r="CL50" i="30"/>
  <c r="CP50" i="30"/>
  <c r="CK50" i="30"/>
  <c r="CX38" i="30"/>
  <c r="CW38" i="30"/>
  <c r="CV38" i="30"/>
  <c r="CT11" i="30"/>
  <c r="CZ38" i="30"/>
  <c r="CU38" i="30"/>
  <c r="CW50" i="30"/>
  <c r="CX50" i="30"/>
  <c r="CT13" i="30"/>
  <c r="CV50" i="30"/>
  <c r="CZ50" i="30"/>
  <c r="CU50" i="30"/>
  <c r="CU63" i="30"/>
  <c r="CW63" i="30"/>
  <c r="CX63" i="30"/>
  <c r="CT64" i="30"/>
  <c r="CV63" i="30"/>
  <c r="CZ63" i="30"/>
  <c r="CT16" i="30"/>
  <c r="CK38" i="30"/>
  <c r="CN38" i="30"/>
  <c r="CJ11" i="30"/>
  <c r="CM38" i="30"/>
  <c r="CP38" i="30"/>
  <c r="CL38" i="30"/>
  <c r="CK56" i="30"/>
  <c r="CP56" i="30"/>
  <c r="CL56" i="30"/>
  <c r="CJ14" i="30"/>
  <c r="CN56" i="30"/>
  <c r="CM56" i="30"/>
  <c r="CK17" i="30"/>
  <c r="CP17" i="30"/>
  <c r="CL17" i="30"/>
  <c r="CN17" i="30"/>
  <c r="CM17" i="30"/>
  <c r="CZ32" i="30"/>
  <c r="CV32" i="30"/>
  <c r="CW32" i="30"/>
  <c r="CU32" i="30"/>
  <c r="CT10" i="30"/>
  <c r="CX32" i="30"/>
  <c r="CJ64" i="30"/>
  <c r="CP63" i="30"/>
  <c r="CL63" i="30"/>
  <c r="CK63" i="30"/>
  <c r="CJ16" i="30"/>
  <c r="CN63" i="30"/>
  <c r="CM63" i="30"/>
  <c r="CU45" i="30"/>
  <c r="CX45" i="30"/>
  <c r="CT12" i="30"/>
  <c r="CW45" i="30"/>
  <c r="CV45" i="30"/>
  <c r="CZ45" i="30"/>
  <c r="CZ60" i="30"/>
  <c r="CV60" i="30"/>
  <c r="CU60" i="30"/>
  <c r="CX60" i="30"/>
  <c r="CW60" i="30"/>
  <c r="CT15" i="30"/>
  <c r="CM32" i="30"/>
  <c r="CL32" i="30"/>
  <c r="CP32" i="30"/>
  <c r="CK32" i="30"/>
  <c r="CJ10" i="30"/>
  <c r="CN32" i="30"/>
  <c r="CM60" i="30"/>
  <c r="CJ15" i="30"/>
  <c r="CP60" i="30"/>
  <c r="CK60" i="30"/>
  <c r="CN60" i="30"/>
  <c r="CL60" i="30"/>
  <c r="CP28" i="30"/>
  <c r="CL28" i="30"/>
  <c r="CM28" i="30"/>
  <c r="CJ9" i="30"/>
  <c r="CK28" i="30"/>
  <c r="CN28" i="30"/>
  <c r="CF28" i="30"/>
  <c r="CA28" i="30"/>
  <c r="BQ63" i="30"/>
  <c r="CF32" i="30"/>
  <c r="BS63" i="30"/>
  <c r="BZ10" i="30"/>
  <c r="CA10" i="30" s="1"/>
  <c r="BZ9" i="30"/>
  <c r="CB9" i="30" s="1"/>
  <c r="BV60" i="30"/>
  <c r="BQ60" i="30"/>
  <c r="BR60" i="30"/>
  <c r="BP15" i="30"/>
  <c r="CA56" i="30"/>
  <c r="CB56" i="30"/>
  <c r="CF56" i="30"/>
  <c r="BZ14" i="30"/>
  <c r="CF38" i="30"/>
  <c r="CA38" i="30"/>
  <c r="CB38" i="30"/>
  <c r="BZ11" i="30"/>
  <c r="BV28" i="30"/>
  <c r="BQ28" i="30"/>
  <c r="BP9" i="30"/>
  <c r="BR28" i="30"/>
  <c r="BR38" i="30"/>
  <c r="BQ38" i="30"/>
  <c r="BP11" i="30"/>
  <c r="BV38" i="30"/>
  <c r="BV56" i="30"/>
  <c r="BQ56" i="30"/>
  <c r="BR56" i="30"/>
  <c r="BP14" i="30"/>
  <c r="CA60" i="30"/>
  <c r="CB60" i="30"/>
  <c r="CF60" i="30"/>
  <c r="BZ15" i="30"/>
  <c r="CA50" i="30"/>
  <c r="CB50" i="30"/>
  <c r="CF50" i="30"/>
  <c r="BZ13" i="30"/>
  <c r="BR32" i="30"/>
  <c r="BQ32" i="30"/>
  <c r="BV32" i="30"/>
  <c r="BP10" i="30"/>
  <c r="CD60" i="30"/>
  <c r="BT56" i="30"/>
  <c r="BV45" i="30"/>
  <c r="BR45" i="30"/>
  <c r="BP12" i="30"/>
  <c r="BQ45" i="30"/>
  <c r="CD50" i="30"/>
  <c r="CF63" i="30"/>
  <c r="CA63" i="30"/>
  <c r="BZ64" i="30"/>
  <c r="CB63" i="30"/>
  <c r="BZ16" i="30"/>
  <c r="BR50" i="30"/>
  <c r="BP13" i="30"/>
  <c r="BV50" i="30"/>
  <c r="BQ50" i="30"/>
  <c r="BP64" i="30"/>
  <c r="CA45" i="30"/>
  <c r="CB45" i="30"/>
  <c r="BZ12" i="30"/>
  <c r="CF45" i="30"/>
  <c r="CC50" i="30"/>
  <c r="BT63" i="30"/>
  <c r="BO16" i="30"/>
  <c r="BS56" i="30"/>
  <c r="BO14" i="30"/>
  <c r="BY15" i="30"/>
  <c r="BY13" i="30"/>
  <c r="CC60" i="30"/>
  <c r="BS60" i="30"/>
  <c r="BO64" i="30"/>
  <c r="BO15" i="30"/>
  <c r="BT60" i="30"/>
  <c r="CD45" i="30"/>
  <c r="CC45" i="30"/>
  <c r="BY12" i="30"/>
  <c r="CC38" i="30"/>
  <c r="CD38" i="30"/>
  <c r="BY11" i="30"/>
  <c r="CC32" i="30"/>
  <c r="BY10" i="30"/>
  <c r="CD32" i="30"/>
  <c r="BS50" i="30"/>
  <c r="BT50" i="30"/>
  <c r="BO13" i="30"/>
  <c r="BS45" i="30"/>
  <c r="BT45" i="30"/>
  <c r="BO12" i="30"/>
  <c r="BS28" i="30"/>
  <c r="BO9" i="30"/>
  <c r="BT28" i="30"/>
  <c r="CD28" i="30"/>
  <c r="BY9" i="30"/>
  <c r="CC28" i="30"/>
  <c r="CC17" i="30"/>
  <c r="CD17" i="30"/>
  <c r="CD56" i="30"/>
  <c r="CC56" i="30"/>
  <c r="BY14" i="30"/>
  <c r="BT32" i="30"/>
  <c r="BS32" i="30"/>
  <c r="BO10" i="30"/>
  <c r="BY64" i="30"/>
  <c r="CC63" i="30"/>
  <c r="BY16" i="30"/>
  <c r="CD63" i="30"/>
  <c r="BT38" i="30"/>
  <c r="BO11" i="30"/>
  <c r="BS38" i="30"/>
  <c r="BH63" i="30"/>
  <c r="BG63" i="30"/>
  <c r="AV64" i="30"/>
  <c r="BB64" i="30" s="1"/>
  <c r="AY63" i="30"/>
  <c r="BH45" i="30"/>
  <c r="AZ28" i="30"/>
  <c r="BL63" i="30"/>
  <c r="BG16" i="30"/>
  <c r="BG45" i="30"/>
  <c r="AW45" i="30"/>
  <c r="BB45" i="30"/>
  <c r="AV16" i="30"/>
  <c r="AY16" i="30" s="1"/>
  <c r="AW63" i="30"/>
  <c r="AX63" i="30"/>
  <c r="BF12" i="30"/>
  <c r="BG12" i="30" s="1"/>
  <c r="AX12" i="30"/>
  <c r="AW12" i="30"/>
  <c r="BB12" i="30"/>
  <c r="AW50" i="30"/>
  <c r="BB50" i="30"/>
  <c r="AX50" i="30"/>
  <c r="AV13" i="30"/>
  <c r="BG38" i="30"/>
  <c r="BL38" i="30"/>
  <c r="BF11" i="30"/>
  <c r="BH38" i="30"/>
  <c r="BH28" i="30"/>
  <c r="BG28" i="30"/>
  <c r="BF9" i="30"/>
  <c r="BL28" i="30"/>
  <c r="AX56" i="30"/>
  <c r="BB56" i="30"/>
  <c r="AW56" i="30"/>
  <c r="AV14" i="30"/>
  <c r="BH50" i="30"/>
  <c r="BL50" i="30"/>
  <c r="BF13" i="30"/>
  <c r="BG50" i="30"/>
  <c r="BH32" i="30"/>
  <c r="BF10" i="30"/>
  <c r="BL32" i="30"/>
  <c r="BG32" i="30"/>
  <c r="AW32" i="30"/>
  <c r="BB32" i="30"/>
  <c r="AV10" i="30"/>
  <c r="AX32" i="30"/>
  <c r="AX38" i="30"/>
  <c r="AV11" i="30"/>
  <c r="BB38" i="30"/>
  <c r="AW38" i="30"/>
  <c r="BG56" i="30"/>
  <c r="BL56" i="30"/>
  <c r="BF14" i="30"/>
  <c r="BH56" i="30"/>
  <c r="BG60" i="30"/>
  <c r="BL60" i="30"/>
  <c r="BH60" i="30"/>
  <c r="BF15" i="30"/>
  <c r="BF64" i="30"/>
  <c r="AX60" i="30"/>
  <c r="BB60" i="30"/>
  <c r="AV15" i="30"/>
  <c r="AW60" i="30"/>
  <c r="AZ63" i="30"/>
  <c r="BI17" i="30"/>
  <c r="AY32" i="30"/>
  <c r="AU10" i="30"/>
  <c r="AU9" i="30"/>
  <c r="BJ50" i="30"/>
  <c r="BI50" i="30"/>
  <c r="BE13" i="30"/>
  <c r="AU13" i="30"/>
  <c r="AZ50" i="30"/>
  <c r="AY50" i="30"/>
  <c r="AY17" i="30"/>
  <c r="AZ17" i="30"/>
  <c r="AY56" i="30"/>
  <c r="AZ56" i="30"/>
  <c r="AU14" i="30"/>
  <c r="BJ28" i="30"/>
  <c r="BE9" i="30"/>
  <c r="BI28" i="30"/>
  <c r="BJ60" i="30"/>
  <c r="BI60" i="30"/>
  <c r="BE15" i="30"/>
  <c r="BI45" i="30"/>
  <c r="BE12" i="30"/>
  <c r="BJ45" i="30"/>
  <c r="BI63" i="30"/>
  <c r="BE16" i="30"/>
  <c r="BJ63" i="30"/>
  <c r="BE64" i="30"/>
  <c r="BI38" i="30"/>
  <c r="BE11" i="30"/>
  <c r="BJ38" i="30"/>
  <c r="BE10" i="30"/>
  <c r="BJ32" i="30"/>
  <c r="BI32" i="30"/>
  <c r="BI56" i="30"/>
  <c r="BE14" i="30"/>
  <c r="BJ56" i="30"/>
  <c r="AY38" i="30"/>
  <c r="AU11" i="30"/>
  <c r="AZ38" i="30"/>
  <c r="AZ60" i="30"/>
  <c r="AU15" i="30"/>
  <c r="AY60" i="30"/>
  <c r="AU64" i="30"/>
  <c r="AZ45" i="30"/>
  <c r="AU12" i="30"/>
  <c r="AY45" i="30"/>
  <c r="AF45" i="30"/>
  <c r="AE45" i="30"/>
  <c r="AA12" i="30"/>
  <c r="AP60" i="30"/>
  <c r="AO60" i="30"/>
  <c r="AK15" i="30"/>
  <c r="AO50" i="30"/>
  <c r="AP50" i="30"/>
  <c r="AK13" i="30"/>
  <c r="AO28" i="30"/>
  <c r="AK9" i="30"/>
  <c r="AP28" i="30"/>
  <c r="AO56" i="30"/>
  <c r="AK14" i="30"/>
  <c r="AP56" i="30"/>
  <c r="AE50" i="30"/>
  <c r="AF50" i="30"/>
  <c r="AA13" i="30"/>
  <c r="AE28" i="30"/>
  <c r="AF28" i="30"/>
  <c r="AA9" i="30"/>
  <c r="AK64" i="30"/>
  <c r="AO38" i="30"/>
  <c r="AK11" i="30"/>
  <c r="AP38" i="30"/>
  <c r="AF63" i="30"/>
  <c r="AE63" i="30"/>
  <c r="AA16" i="30"/>
  <c r="AA64" i="30"/>
  <c r="AO45" i="30"/>
  <c r="AK12" i="30"/>
  <c r="AP45" i="30"/>
  <c r="AE56" i="30"/>
  <c r="AF56" i="30"/>
  <c r="AA14" i="30"/>
  <c r="N32" i="30"/>
  <c r="J32" i="30"/>
  <c r="G64" i="30"/>
  <c r="V56" i="30"/>
  <c r="T56" i="30"/>
  <c r="X56" i="30"/>
  <c r="U56" i="30"/>
  <c r="R14" i="30"/>
  <c r="S14" i="30" s="1"/>
  <c r="S56" i="30"/>
  <c r="T60" i="30"/>
  <c r="S60" i="30"/>
  <c r="U17" i="30"/>
  <c r="V17" i="30"/>
  <c r="R64" i="30"/>
  <c r="X64" i="30" s="1"/>
  <c r="U60" i="30"/>
  <c r="R15" i="30"/>
  <c r="S15" i="30" s="1"/>
  <c r="X28" i="30"/>
  <c r="T28" i="30"/>
  <c r="V28" i="30"/>
  <c r="U28" i="30"/>
  <c r="R9" i="30"/>
  <c r="S9" i="30" s="1"/>
  <c r="K50" i="30"/>
  <c r="N50" i="30"/>
  <c r="I50" i="30"/>
  <c r="H13" i="30"/>
  <c r="J50" i="30"/>
  <c r="L50" i="30"/>
  <c r="K45" i="30"/>
  <c r="J45" i="30"/>
  <c r="N45" i="30"/>
  <c r="I45" i="30"/>
  <c r="H12" i="30"/>
  <c r="L45" i="30"/>
  <c r="X32" i="30"/>
  <c r="T32" i="30"/>
  <c r="V32" i="30"/>
  <c r="U32" i="30"/>
  <c r="S32" i="30"/>
  <c r="R10" i="30"/>
  <c r="S10" i="30" s="1"/>
  <c r="I63" i="30"/>
  <c r="L63" i="30"/>
  <c r="H64" i="30"/>
  <c r="N63" i="30"/>
  <c r="K63" i="30"/>
  <c r="J63" i="30"/>
  <c r="H16" i="30"/>
  <c r="K38" i="30"/>
  <c r="N38" i="30"/>
  <c r="I38" i="30"/>
  <c r="L38" i="30"/>
  <c r="J38" i="30"/>
  <c r="H11" i="30"/>
  <c r="K28" i="30"/>
  <c r="L28" i="30"/>
  <c r="J28" i="30"/>
  <c r="N28" i="30"/>
  <c r="H9" i="30"/>
  <c r="I28" i="30"/>
  <c r="I60" i="30"/>
  <c r="L60" i="30"/>
  <c r="K60" i="30"/>
  <c r="N60" i="30"/>
  <c r="H15" i="30"/>
  <c r="J60" i="30"/>
  <c r="I56" i="30"/>
  <c r="L56" i="30"/>
  <c r="J56" i="30"/>
  <c r="N56" i="30"/>
  <c r="K56" i="30"/>
  <c r="H14" i="30"/>
  <c r="X45" i="30"/>
  <c r="T45" i="30"/>
  <c r="U45" i="30"/>
  <c r="S45" i="30"/>
  <c r="R12" i="30"/>
  <c r="S12" i="30" s="1"/>
  <c r="V45" i="30"/>
  <c r="V50" i="30"/>
  <c r="T50" i="30"/>
  <c r="S50" i="30"/>
  <c r="R13" i="30"/>
  <c r="S13" i="30" s="1"/>
  <c r="X50" i="30"/>
  <c r="U50" i="30"/>
  <c r="X38" i="30"/>
  <c r="T38" i="30"/>
  <c r="S38" i="30"/>
  <c r="V38" i="30"/>
  <c r="U38" i="30"/>
  <c r="R11" i="30"/>
  <c r="S11" i="30" s="1"/>
  <c r="DP13" i="30" l="1"/>
  <c r="X16" i="30"/>
  <c r="S16" i="30"/>
  <c r="S18" i="30" s="1"/>
  <c r="CZ9" i="30"/>
  <c r="CT18" i="30"/>
  <c r="CX18" i="30" s="1"/>
  <c r="R18" i="30"/>
  <c r="CX9" i="30"/>
  <c r="CW9" i="30"/>
  <c r="CU9" i="30"/>
  <c r="CV9" i="30"/>
  <c r="AO10" i="30"/>
  <c r="AD12" i="30"/>
  <c r="U16" i="30"/>
  <c r="DE10" i="30"/>
  <c r="AE15" i="30"/>
  <c r="AH12" i="30"/>
  <c r="S64" i="30"/>
  <c r="T16" i="30"/>
  <c r="V64" i="30"/>
  <c r="AN64" i="30"/>
  <c r="DJ9" i="30"/>
  <c r="DO15" i="30"/>
  <c r="DP15" i="30"/>
  <c r="DP10" i="30"/>
  <c r="DO10" i="30"/>
  <c r="DT11" i="30"/>
  <c r="BQ16" i="30"/>
  <c r="BR16" i="30"/>
  <c r="CF9" i="30"/>
  <c r="CC13" i="30"/>
  <c r="CF10" i="30"/>
  <c r="CB10" i="30"/>
  <c r="AN16" i="30"/>
  <c r="AM16" i="30"/>
  <c r="AH16" i="30"/>
  <c r="AD16" i="30"/>
  <c r="AC16" i="30"/>
  <c r="AD11" i="30"/>
  <c r="AH11" i="30"/>
  <c r="AC11" i="30"/>
  <c r="AH10" i="30"/>
  <c r="AD10" i="30"/>
  <c r="AC10" i="30"/>
  <c r="AD13" i="30"/>
  <c r="AH13" i="30"/>
  <c r="AC13" i="30"/>
  <c r="AH14" i="30"/>
  <c r="AD14" i="30"/>
  <c r="AC14" i="30"/>
  <c r="AL18" i="30"/>
  <c r="AR9" i="30"/>
  <c r="AN9" i="30"/>
  <c r="AM9" i="30"/>
  <c r="AF11" i="30"/>
  <c r="DF10" i="30"/>
  <c r="AD9" i="30"/>
  <c r="AH9" i="30"/>
  <c r="AB18" i="30"/>
  <c r="AC9" i="30"/>
  <c r="AN14" i="30"/>
  <c r="AR14" i="30"/>
  <c r="AM14" i="30"/>
  <c r="AM64" i="30"/>
  <c r="DH10" i="30"/>
  <c r="DT13" i="30"/>
  <c r="AN12" i="30"/>
  <c r="AR12" i="30"/>
  <c r="AM12" i="30"/>
  <c r="AR13" i="30"/>
  <c r="AN13" i="30"/>
  <c r="AM13" i="30"/>
  <c r="AR11" i="30"/>
  <c r="AN11" i="30"/>
  <c r="AM11" i="30"/>
  <c r="V16" i="30"/>
  <c r="AE10" i="30"/>
  <c r="BB9" i="30"/>
  <c r="DF9" i="30"/>
  <c r="DG10" i="30"/>
  <c r="AD64" i="30"/>
  <c r="AC64" i="30"/>
  <c r="AH64" i="30"/>
  <c r="AD15" i="30"/>
  <c r="AH15" i="30"/>
  <c r="AC15" i="30"/>
  <c r="AJ18" i="30"/>
  <c r="AZ16" i="30"/>
  <c r="AW64" i="30"/>
  <c r="AW9" i="30"/>
  <c r="AY9" i="30"/>
  <c r="AX64" i="30"/>
  <c r="T64" i="30"/>
  <c r="U64" i="30"/>
  <c r="DO11" i="30"/>
  <c r="DH9" i="30"/>
  <c r="DE9" i="30"/>
  <c r="DN18" i="30"/>
  <c r="DP9" i="30"/>
  <c r="DO9" i="30"/>
  <c r="DT9" i="30"/>
  <c r="DF14" i="30"/>
  <c r="DE14" i="30"/>
  <c r="DJ14" i="30"/>
  <c r="DJ12" i="30"/>
  <c r="DF12" i="30"/>
  <c r="DE12" i="30"/>
  <c r="DO16" i="30"/>
  <c r="DT16" i="30"/>
  <c r="DP16" i="30"/>
  <c r="DE13" i="30"/>
  <c r="DJ13" i="30"/>
  <c r="DF13" i="30"/>
  <c r="DE64" i="30"/>
  <c r="DJ64" i="30"/>
  <c r="DF64" i="30"/>
  <c r="DO14" i="30"/>
  <c r="DT14" i="30"/>
  <c r="DP14" i="30"/>
  <c r="DE16" i="30"/>
  <c r="DF16" i="30"/>
  <c r="DJ16" i="30"/>
  <c r="DE15" i="30"/>
  <c r="DF15" i="30"/>
  <c r="DJ15" i="30"/>
  <c r="DE11" i="30"/>
  <c r="DF11" i="30"/>
  <c r="DJ11" i="30"/>
  <c r="DH15" i="30"/>
  <c r="DD18" i="30"/>
  <c r="DO12" i="30"/>
  <c r="DP12" i="30"/>
  <c r="DT12" i="30"/>
  <c r="DO64" i="30"/>
  <c r="DT64" i="30"/>
  <c r="DP64" i="30"/>
  <c r="DR11" i="30"/>
  <c r="DQ11" i="30"/>
  <c r="DM18" i="30"/>
  <c r="DR9" i="30"/>
  <c r="DQ9" i="30"/>
  <c r="DQ14" i="30"/>
  <c r="DR14" i="30"/>
  <c r="DR15" i="30"/>
  <c r="DQ15" i="30"/>
  <c r="DG12" i="30"/>
  <c r="DH12" i="30"/>
  <c r="DG11" i="30"/>
  <c r="DH11" i="30"/>
  <c r="DQ10" i="30"/>
  <c r="DR10" i="30"/>
  <c r="DR13" i="30"/>
  <c r="DQ13" i="30"/>
  <c r="DH64" i="30"/>
  <c r="DG64" i="30"/>
  <c r="DC18" i="30"/>
  <c r="DQ64" i="30"/>
  <c r="DR64" i="30"/>
  <c r="DG13" i="30"/>
  <c r="DH13" i="30"/>
  <c r="DH16" i="30"/>
  <c r="DG16" i="30"/>
  <c r="DQ12" i="30"/>
  <c r="DR12" i="30"/>
  <c r="DG14" i="30"/>
  <c r="DH14" i="30"/>
  <c r="DR16" i="30"/>
  <c r="DQ16" i="30"/>
  <c r="CN12" i="30"/>
  <c r="CK12" i="30"/>
  <c r="CL12" i="30"/>
  <c r="CM12" i="30"/>
  <c r="CW16" i="30"/>
  <c r="CV16" i="30"/>
  <c r="CZ16" i="30"/>
  <c r="CU16" i="30"/>
  <c r="CX16" i="30"/>
  <c r="CN9" i="30"/>
  <c r="CJ18" i="30"/>
  <c r="CM9" i="30"/>
  <c r="CP9" i="30"/>
  <c r="CL9" i="30"/>
  <c r="CK9" i="30"/>
  <c r="CN15" i="30"/>
  <c r="CM15" i="30"/>
  <c r="CL15" i="30"/>
  <c r="CP15" i="30"/>
  <c r="CK15" i="30"/>
  <c r="CW15" i="30"/>
  <c r="CX15" i="30"/>
  <c r="CV15" i="30"/>
  <c r="CZ15" i="30"/>
  <c r="CU15" i="30"/>
  <c r="CN16" i="30"/>
  <c r="CL16" i="30"/>
  <c r="CP16" i="30"/>
  <c r="CK16" i="30"/>
  <c r="CM16" i="30"/>
  <c r="CN64" i="30"/>
  <c r="CM64" i="30"/>
  <c r="CP64" i="30"/>
  <c r="CL64" i="30"/>
  <c r="CK64" i="30"/>
  <c r="CN11" i="30"/>
  <c r="CM11" i="30"/>
  <c r="CP11" i="30"/>
  <c r="CL11" i="30"/>
  <c r="CK11" i="30"/>
  <c r="CP10" i="30"/>
  <c r="CL10" i="30"/>
  <c r="CK10" i="30"/>
  <c r="CN10" i="30"/>
  <c r="CM10" i="30"/>
  <c r="CU12" i="30"/>
  <c r="CX12" i="30"/>
  <c r="CW12" i="30"/>
  <c r="CZ12" i="30"/>
  <c r="CV12" i="30"/>
  <c r="CW13" i="30"/>
  <c r="CZ13" i="30"/>
  <c r="CU13" i="30"/>
  <c r="CX13" i="30"/>
  <c r="CV13" i="30"/>
  <c r="CU10" i="30"/>
  <c r="CX10" i="30"/>
  <c r="CW10" i="30"/>
  <c r="CV10" i="30"/>
  <c r="CZ10" i="30"/>
  <c r="CP14" i="30"/>
  <c r="CL14" i="30"/>
  <c r="CK14" i="30"/>
  <c r="CN14" i="30"/>
  <c r="CM14" i="30"/>
  <c r="CW64" i="30"/>
  <c r="CX64" i="30"/>
  <c r="CU64" i="30"/>
  <c r="CZ64" i="30"/>
  <c r="CV64" i="30"/>
  <c r="CW11" i="30"/>
  <c r="CZ11" i="30"/>
  <c r="CV11" i="30"/>
  <c r="CU11" i="30"/>
  <c r="CX11" i="30"/>
  <c r="CN13" i="30"/>
  <c r="CP13" i="30"/>
  <c r="CK13" i="30"/>
  <c r="CM13" i="30"/>
  <c r="CL13" i="30"/>
  <c r="CU14" i="30"/>
  <c r="CW14" i="30"/>
  <c r="CZ14" i="30"/>
  <c r="CV14" i="30"/>
  <c r="CX14" i="30"/>
  <c r="BZ18" i="30"/>
  <c r="CA9" i="30"/>
  <c r="CC15" i="30"/>
  <c r="CF12" i="30"/>
  <c r="CB12" i="30"/>
  <c r="CA12" i="30"/>
  <c r="CB15" i="30"/>
  <c r="CA15" i="30"/>
  <c r="CF15" i="30"/>
  <c r="BR14" i="30"/>
  <c r="BQ14" i="30"/>
  <c r="BV14" i="30"/>
  <c r="CB11" i="30"/>
  <c r="CA11" i="30"/>
  <c r="CF11" i="30"/>
  <c r="CF14" i="30"/>
  <c r="CB14" i="30"/>
  <c r="CA14" i="30"/>
  <c r="BV15" i="30"/>
  <c r="BR15" i="30"/>
  <c r="BQ15" i="30"/>
  <c r="BV13" i="30"/>
  <c r="BR13" i="30"/>
  <c r="BQ13" i="30"/>
  <c r="CB64" i="30"/>
  <c r="CA64" i="30"/>
  <c r="CF64" i="30"/>
  <c r="BR12" i="30"/>
  <c r="BQ12" i="30"/>
  <c r="BV12" i="30"/>
  <c r="BV11" i="30"/>
  <c r="BR11" i="30"/>
  <c r="BQ11" i="30"/>
  <c r="BP18" i="30"/>
  <c r="BV9" i="30"/>
  <c r="BR9" i="30"/>
  <c r="BQ9" i="30"/>
  <c r="BV64" i="30"/>
  <c r="BQ64" i="30"/>
  <c r="BR64" i="30"/>
  <c r="CB16" i="30"/>
  <c r="CA16" i="30"/>
  <c r="CF16" i="30"/>
  <c r="BR10" i="30"/>
  <c r="BV10" i="30"/>
  <c r="BQ10" i="30"/>
  <c r="CB13" i="30"/>
  <c r="CA13" i="30"/>
  <c r="CF13" i="30"/>
  <c r="CD15" i="30"/>
  <c r="CD13" i="30"/>
  <c r="BT16" i="30"/>
  <c r="BS16" i="30"/>
  <c r="BT14" i="30"/>
  <c r="BS14" i="30"/>
  <c r="BT11" i="30"/>
  <c r="BS11" i="30"/>
  <c r="BT10" i="30"/>
  <c r="BS10" i="30"/>
  <c r="CC64" i="30"/>
  <c r="CD64" i="30"/>
  <c r="BY18" i="30"/>
  <c r="CC9" i="30"/>
  <c r="CD9" i="30"/>
  <c r="BT12" i="30"/>
  <c r="BS12" i="30"/>
  <c r="CC10" i="30"/>
  <c r="CD10" i="30"/>
  <c r="CC12" i="30"/>
  <c r="CD12" i="30"/>
  <c r="BT15" i="30"/>
  <c r="BS15" i="30"/>
  <c r="BT9" i="30"/>
  <c r="BS9" i="30"/>
  <c r="BO18" i="30"/>
  <c r="BT13" i="30"/>
  <c r="BS13" i="30"/>
  <c r="CC11" i="30"/>
  <c r="CD11" i="30"/>
  <c r="BT64" i="30"/>
  <c r="BS64" i="30"/>
  <c r="CC16" i="30"/>
  <c r="CD16" i="30"/>
  <c r="CC14" i="30"/>
  <c r="CD14" i="30"/>
  <c r="BH12" i="30"/>
  <c r="BL12" i="30"/>
  <c r="BB16" i="30"/>
  <c r="AW16" i="30"/>
  <c r="AX16" i="30"/>
  <c r="AX11" i="30"/>
  <c r="AW11" i="30"/>
  <c r="BB11" i="30"/>
  <c r="BL10" i="30"/>
  <c r="BH10" i="30"/>
  <c r="BG10" i="30"/>
  <c r="BH64" i="30"/>
  <c r="BG64" i="30"/>
  <c r="BL64" i="30"/>
  <c r="AX13" i="30"/>
  <c r="AW13" i="30"/>
  <c r="BB13" i="30"/>
  <c r="AX14" i="30"/>
  <c r="AW14" i="30"/>
  <c r="BB14" i="30"/>
  <c r="BL9" i="30"/>
  <c r="BH9" i="30"/>
  <c r="BF18" i="30"/>
  <c r="BG18" i="30" s="1"/>
  <c r="BG9" i="30"/>
  <c r="BL11" i="30"/>
  <c r="BH11" i="30"/>
  <c r="BG11" i="30"/>
  <c r="AX15" i="30"/>
  <c r="AW15" i="30"/>
  <c r="BB15" i="30"/>
  <c r="BL15" i="30"/>
  <c r="BH15" i="30"/>
  <c r="BG15" i="30"/>
  <c r="AV18" i="30"/>
  <c r="BL14" i="30"/>
  <c r="BH14" i="30"/>
  <c r="BG14" i="30"/>
  <c r="AX10" i="30"/>
  <c r="AW10" i="30"/>
  <c r="BB10" i="30"/>
  <c r="BL13" i="30"/>
  <c r="BH13" i="30"/>
  <c r="BG13" i="30"/>
  <c r="AZ9" i="30"/>
  <c r="AZ10" i="30"/>
  <c r="AY10" i="30"/>
  <c r="AY64" i="30"/>
  <c r="AZ64" i="30"/>
  <c r="AY11" i="30"/>
  <c r="AZ11" i="30"/>
  <c r="BI16" i="30"/>
  <c r="BJ16" i="30"/>
  <c r="BJ15" i="30"/>
  <c r="BI15" i="30"/>
  <c r="BE18" i="30"/>
  <c r="BI9" i="30"/>
  <c r="BJ9" i="30"/>
  <c r="AY15" i="30"/>
  <c r="AZ15" i="30"/>
  <c r="BJ14" i="30"/>
  <c r="BI14" i="30"/>
  <c r="BJ10" i="30"/>
  <c r="BI10" i="30"/>
  <c r="BJ11" i="30"/>
  <c r="BI11" i="30"/>
  <c r="AZ12" i="30"/>
  <c r="AY12" i="30"/>
  <c r="AU18" i="30"/>
  <c r="BJ64" i="30"/>
  <c r="BI64" i="30"/>
  <c r="BJ12" i="30"/>
  <c r="BI12" i="30"/>
  <c r="AY13" i="30"/>
  <c r="AZ13" i="30"/>
  <c r="AZ14" i="30"/>
  <c r="AY14" i="30"/>
  <c r="BI13" i="30"/>
  <c r="BJ13" i="30"/>
  <c r="AF12" i="30"/>
  <c r="AE12" i="30"/>
  <c r="AF14" i="30"/>
  <c r="AE14" i="30"/>
  <c r="AO12" i="30"/>
  <c r="AP12" i="30"/>
  <c r="AF64" i="30"/>
  <c r="AE64" i="30"/>
  <c r="AF9" i="30"/>
  <c r="AA18" i="30"/>
  <c r="AE9" i="30"/>
  <c r="AF13" i="30"/>
  <c r="AE13" i="30"/>
  <c r="AO14" i="30"/>
  <c r="AP14" i="30"/>
  <c r="AF16" i="30"/>
  <c r="AE16" i="30"/>
  <c r="AO11" i="30"/>
  <c r="AP11" i="30"/>
  <c r="AK18" i="30"/>
  <c r="AO9" i="30"/>
  <c r="AP9" i="30"/>
  <c r="AO13" i="30"/>
  <c r="AP13" i="30"/>
  <c r="AP64" i="30"/>
  <c r="AO64" i="30"/>
  <c r="AO15" i="30"/>
  <c r="AP15" i="30"/>
  <c r="X15" i="30"/>
  <c r="V15" i="30"/>
  <c r="T15" i="30"/>
  <c r="U15" i="30"/>
  <c r="T14" i="30"/>
  <c r="U14" i="30"/>
  <c r="X14" i="30"/>
  <c r="V14" i="30"/>
  <c r="X12" i="30"/>
  <c r="T12" i="30"/>
  <c r="V12" i="30"/>
  <c r="U12" i="30"/>
  <c r="K11" i="30"/>
  <c r="J11" i="30"/>
  <c r="N11" i="30"/>
  <c r="I11" i="30"/>
  <c r="L11" i="30"/>
  <c r="K12" i="30"/>
  <c r="N12" i="30"/>
  <c r="I12" i="30"/>
  <c r="L12" i="30"/>
  <c r="J12" i="30"/>
  <c r="X11" i="30"/>
  <c r="T11" i="30"/>
  <c r="U11" i="30"/>
  <c r="V11" i="30"/>
  <c r="X13" i="30"/>
  <c r="T13" i="30"/>
  <c r="U13" i="30"/>
  <c r="V13" i="30"/>
  <c r="K14" i="30"/>
  <c r="L14" i="30"/>
  <c r="I14" i="30"/>
  <c r="N14" i="30"/>
  <c r="J14" i="30"/>
  <c r="K15" i="30"/>
  <c r="J15" i="30"/>
  <c r="L15" i="30"/>
  <c r="I15" i="30"/>
  <c r="N15" i="30"/>
  <c r="K16" i="30"/>
  <c r="N16" i="30"/>
  <c r="I16" i="30"/>
  <c r="L16" i="30"/>
  <c r="J16" i="30"/>
  <c r="I64" i="30"/>
  <c r="K64" i="30"/>
  <c r="N64" i="30"/>
  <c r="J64" i="30"/>
  <c r="L64" i="30"/>
  <c r="X10" i="30"/>
  <c r="T10" i="30"/>
  <c r="V10" i="30"/>
  <c r="U10" i="30"/>
  <c r="K9" i="30"/>
  <c r="H18" i="30"/>
  <c r="L9" i="30"/>
  <c r="J9" i="30"/>
  <c r="N9" i="30"/>
  <c r="I9" i="30"/>
  <c r="K13" i="30"/>
  <c r="N13" i="30"/>
  <c r="I13" i="30"/>
  <c r="L13" i="30"/>
  <c r="J13" i="30"/>
  <c r="X9" i="30"/>
  <c r="T9" i="30"/>
  <c r="V9" i="30"/>
  <c r="U9" i="30"/>
  <c r="CB18" i="30" l="1"/>
  <c r="CA18" i="30"/>
  <c r="CU18" i="30"/>
  <c r="AD18" i="30"/>
  <c r="AH18" i="30"/>
  <c r="AC18" i="30"/>
  <c r="CV18" i="30"/>
  <c r="AR18" i="30"/>
  <c r="AM18" i="30"/>
  <c r="AN18" i="30"/>
  <c r="CF18" i="30"/>
  <c r="DF18" i="30"/>
  <c r="DE18" i="30"/>
  <c r="DJ18" i="30"/>
  <c r="DO18" i="30"/>
  <c r="DT18" i="30"/>
  <c r="DP18" i="30"/>
  <c r="DQ18" i="30"/>
  <c r="DR18" i="30"/>
  <c r="DH18" i="30"/>
  <c r="DG18" i="30"/>
  <c r="CW18" i="30"/>
  <c r="CZ18" i="30"/>
  <c r="CM18" i="30"/>
  <c r="CP18" i="30"/>
  <c r="CK18" i="30"/>
  <c r="CN18" i="30"/>
  <c r="CL18" i="30"/>
  <c r="BV18" i="30"/>
  <c r="BR18" i="30"/>
  <c r="BQ18" i="30"/>
  <c r="CC18" i="30"/>
  <c r="CD18" i="30"/>
  <c r="BT18" i="30"/>
  <c r="BS18" i="30"/>
  <c r="BH18" i="30"/>
  <c r="BL18" i="30"/>
  <c r="AW18" i="30"/>
  <c r="BB18" i="30"/>
  <c r="AX18" i="30"/>
  <c r="AZ18" i="30"/>
  <c r="AY18" i="30"/>
  <c r="BJ18" i="30"/>
  <c r="BI18" i="30"/>
  <c r="AO18" i="30"/>
  <c r="AP18" i="30"/>
  <c r="AF18" i="30"/>
  <c r="AE18" i="30"/>
  <c r="K18" i="30"/>
  <c r="L18" i="30"/>
  <c r="N18" i="30"/>
  <c r="J18" i="30"/>
  <c r="I18" i="30"/>
  <c r="X18" i="30"/>
  <c r="T18" i="30"/>
  <c r="V18" i="30"/>
  <c r="U18" i="30"/>
</calcChain>
</file>

<file path=xl/sharedStrings.xml><?xml version="1.0" encoding="utf-8"?>
<sst xmlns="http://schemas.openxmlformats.org/spreadsheetml/2006/main" count="1642" uniqueCount="379">
  <si>
    <t>AP</t>
  </si>
  <si>
    <t>NOMBRE</t>
  </si>
  <si>
    <t>CEDULA</t>
  </si>
  <si>
    <t>SUCURSAL</t>
  </si>
  <si>
    <t>C.O</t>
  </si>
  <si>
    <t>ALVIADES FUENTES JENNY MARIA</t>
  </si>
  <si>
    <t>ACEVEDO DIAZ JORGE ANDRES</t>
  </si>
  <si>
    <t>OBANDO POSADA YENIFER</t>
  </si>
  <si>
    <t>CHARRASQUIEL PEREZ DOMINGA DEL CARMEN</t>
  </si>
  <si>
    <t>PLATA HERRERA JAIR ENRIQUE</t>
  </si>
  <si>
    <t>CERQUERA VALDERRAMA ANAYIBE</t>
  </si>
  <si>
    <t>DELGADO ROJAS CLAUDIA MARCELA</t>
  </si>
  <si>
    <t>NIEVES OLEDIS LEONOR</t>
  </si>
  <si>
    <t>VALLEDUPAR CRA 9</t>
  </si>
  <si>
    <t>MIRANDA RODRIGUEZ JOSE ANDRES</t>
  </si>
  <si>
    <t>PASTO</t>
  </si>
  <si>
    <t>GARCIA FIAYO GONZALO</t>
  </si>
  <si>
    <t>CARTAGENA AV HEREDIA</t>
  </si>
  <si>
    <t>GARCIA SUAREZ CHRISTIAN ANDRES</t>
  </si>
  <si>
    <t>ARIZA PULIDO YAQUELINE</t>
  </si>
  <si>
    <t>ENERGUAVIARE</t>
  </si>
  <si>
    <t>GELVIS TORRES SERGIO LUIS</t>
  </si>
  <si>
    <t>PEREZ LOZANO MIGUEL ELIAS</t>
  </si>
  <si>
    <t>AGAMEZ PEREZ WENDY EX</t>
  </si>
  <si>
    <t>MONTERROSA PEREZ BLANCA LUZ</t>
  </si>
  <si>
    <t>PINEDA SEQUEDA DOLLYS ESTHER</t>
  </si>
  <si>
    <t>BARACALDO PINEROS HILBA AMPARO</t>
  </si>
  <si>
    <t>SANCHEZ ACEVEDO FANNY</t>
  </si>
  <si>
    <t>GUALDRON CASTILLO NERY</t>
  </si>
  <si>
    <t>SAN GIL EL PUENTE</t>
  </si>
  <si>
    <t>TIRADO TAPIERO LUZ ESTHER</t>
  </si>
  <si>
    <t>VELA BARRERA LUZ MERY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</si>
  <si>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</si>
  <si>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</si>
  <si>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</si>
  <si>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</si>
  <si>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</si>
  <si>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VILLAMIZAR VERA ESLENDY</t>
  </si>
  <si>
    <t>JAIMES OSCAR IVAN</t>
  </si>
  <si>
    <t>CABRERA ANTURI DIANA GISELA</t>
  </si>
  <si>
    <t>CERVANTES MIRANDA SAMIR ARMANDO</t>
  </si>
  <si>
    <t>HERRERA LOPEZ JENIFFER EX</t>
  </si>
  <si>
    <t>ROJAS RAMIREZ ROSA DELIA</t>
  </si>
  <si>
    <t>RAMOS PENALOZA BRAYAN JESUS</t>
  </si>
  <si>
    <t>RUIZ HERNANDEZ SANDRA MARCELA</t>
  </si>
  <si>
    <t>VELASQUEZ ANAYA JULIE ANDREA SA</t>
  </si>
  <si>
    <t>INFANTE ANGARITA ELIANY TORCOROMA EX</t>
  </si>
  <si>
    <t>DIAZ CALVACHE MARIA PATRICIA</t>
  </si>
  <si>
    <t>FAJARDO VELASQUEZ JOHANA ESTELA EX</t>
  </si>
  <si>
    <t>CAMACHO ARISTIZABAL HILDA MARIA</t>
  </si>
  <si>
    <t>PUERTO WILCHES</t>
  </si>
  <si>
    <t>PEREZ MENDOZA JOHAN JOSEF</t>
  </si>
  <si>
    <t>OLARTE AGREDO YULI (EF)</t>
  </si>
  <si>
    <t>LEON MAYORGA WILTON</t>
  </si>
  <si>
    <t>SABANA DE TORRES</t>
  </si>
  <si>
    <t>VANEGAS CORZO DALVI ROSA</t>
  </si>
  <si>
    <t>VILLAMIZAR ROJAS IRENE</t>
  </si>
  <si>
    <t>PUENTES NIVIA ELIAS</t>
  </si>
  <si>
    <t>GUTIERREZ OQUENDO MILADIS</t>
  </si>
  <si>
    <t>TEHERAN YERENA ELIANA</t>
  </si>
  <si>
    <t>OSMA QUINTERO OMAIRA AMPARO</t>
  </si>
  <si>
    <t>GUTIERREZ DURAN PATRICIA</t>
  </si>
  <si>
    <t>DUARTE CADENA ANDERSON EVELIO</t>
  </si>
  <si>
    <t>CHARRIS OREJARENA JAVIER ANDRES</t>
  </si>
  <si>
    <t>ZUNIGA DE ARDILA CARMEN ROSA</t>
  </si>
  <si>
    <t>PALACIO PEREZ JOSE LUIS</t>
  </si>
  <si>
    <t>MORALES CABRERA HEERLEN</t>
  </si>
  <si>
    <t>BOTERO GUERRERO MARTHA LUCIA</t>
  </si>
  <si>
    <t>CUENTA IRIARTE MAURICIO</t>
  </si>
  <si>
    <t>ESPITIA GUERRA FRANCIA MARIA</t>
  </si>
  <si>
    <t>ROJAS DUQUE HERNANDO GIOVANNI</t>
  </si>
  <si>
    <t>ARIAS VERA WILMER ISAIAS</t>
  </si>
  <si>
    <t>GUERRERO DIAZ CLAUDIA PATRICIA</t>
  </si>
  <si>
    <t>QUINTERO JOHN MARIO</t>
  </si>
  <si>
    <t>GAMBOA LAVERDE FERNANDO ENRIQUE</t>
  </si>
  <si>
    <t>CAICEDO GUERRERO ANDREA CAROLINA</t>
  </si>
  <si>
    <t>HERNANDEZ ORTIZ SANDRA PATRICIA</t>
  </si>
  <si>
    <t>CUCUTA CL 13</t>
  </si>
  <si>
    <t>OMANA RODRIGUEZ LEIDY CAROLINA</t>
  </si>
  <si>
    <t>PARADA ROJAS RICHARD EDUARDO</t>
  </si>
  <si>
    <t>LOPEZ RUEDAS MARIA TERESA</t>
  </si>
  <si>
    <t>NAVARRO PALACIO RICARDO</t>
  </si>
  <si>
    <t>RINCON MANRIQUE PAOLA ANDREA</t>
  </si>
  <si>
    <t>PUENTES PUENTES GABRIELA</t>
  </si>
  <si>
    <t>TRIANA SAAVEDRA IVAN</t>
  </si>
  <si>
    <t>ROMERO LEYTON ALVARO JERSON</t>
  </si>
  <si>
    <t>YOJAR MENDEZ YEIMY PAOLA</t>
  </si>
  <si>
    <t>SILVA NUNEZ LUISA FERNANDA</t>
  </si>
  <si>
    <t>GRAJALES MORENO EDINSON ALBERTO</t>
  </si>
  <si>
    <t>FLORENCIA MOTOS</t>
  </si>
  <si>
    <t>WILCHES MORENO LEIDI MARIAM</t>
  </si>
  <si>
    <t>SALAZAR AREVALO LUIS RAFAEL</t>
  </si>
  <si>
    <t>NANEZ BRAVO NEXI VIVIANA</t>
  </si>
  <si>
    <t>RIASCOS GAVIRIA DAISSY PAOLA</t>
  </si>
  <si>
    <t>ORTIZ JIMENEZ AURA EDILMA EF</t>
  </si>
  <si>
    <t>MEDINA CARDOZO EDNA ROCIO</t>
  </si>
  <si>
    <t>ANIBAL MILLAN ADRIANA ISABEL</t>
  </si>
  <si>
    <t>BECERRA AMADO JORGE ARMANDO</t>
  </si>
  <si>
    <t>SANCHEZ SANABRIA LUIS FERNANDO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</si>
  <si>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</si>
  <si>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</si>
  <si>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</si>
  <si>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</si>
  <si>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</si>
  <si>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</si>
  <si>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P</t>
  </si>
  <si>
    <t>E</t>
  </si>
  <si>
    <t>TOTAL</t>
  </si>
  <si>
    <t xml:space="preserve">TOTAL </t>
  </si>
  <si>
    <t>DUSSAN OSORIO OMAIRA ALEJANDRA</t>
  </si>
  <si>
    <t>HOYOS CORDOBA DANIA CRISTINA</t>
  </si>
  <si>
    <t>GUTIERREZ BARRERA YULI KATHERINE EX</t>
  </si>
  <si>
    <t>DUARTE GELVEZ ALEXANDRA EX</t>
  </si>
  <si>
    <t>BOGOTA CHAPINERO</t>
  </si>
  <si>
    <t>DUITAMA CRA 14</t>
  </si>
  <si>
    <t>FUSAGUSUGA CRA 6</t>
  </si>
  <si>
    <t>IBAGUE ENERTOLIMA</t>
  </si>
  <si>
    <t>SOGAMOSO  CLL 10</t>
  </si>
  <si>
    <t>VILLAVICENCIO CRA 29</t>
  </si>
  <si>
    <t>AGUACHICA CRA 14</t>
  </si>
  <si>
    <t>MONTERIA CRA 2</t>
  </si>
  <si>
    <t>SANTAMARTA CLL 22</t>
  </si>
  <si>
    <t>SINCELEJO DIG 28</t>
  </si>
  <si>
    <t>SUPER RAYCO BQUILLA</t>
  </si>
  <si>
    <t>CALI CLL 10</t>
  </si>
  <si>
    <t>FLORENCIA CLL 16</t>
  </si>
  <si>
    <t>MANIZALES CRA 22</t>
  </si>
  <si>
    <t>NEIVA CRA 5</t>
  </si>
  <si>
    <t>PITALITO CRA 5</t>
  </si>
  <si>
    <t>POPAYAN CLL 6</t>
  </si>
  <si>
    <t>TULUA CLL 26</t>
  </si>
  <si>
    <t>BGA CLL 36</t>
  </si>
  <si>
    <t>CUCUTA AVENIDA 4</t>
  </si>
  <si>
    <t>PAMPLONA CLL 5</t>
  </si>
  <si>
    <t>SAN ALBERTO CRA 2</t>
  </si>
  <si>
    <t>SUPER RAYCO BARRANCA</t>
  </si>
  <si>
    <t>ATUESTA RONDON ZULEIMA</t>
  </si>
  <si>
    <t>FLOREZ SENA JAIR SA</t>
  </si>
  <si>
    <t>%</t>
  </si>
  <si>
    <t>GARANTIA EXTENDIDA ELECTRO</t>
  </si>
  <si>
    <t>GARANTIA EXTENDIDA MOTOS</t>
  </si>
  <si>
    <t>ACCIDENTES PERSONALES</t>
  </si>
  <si>
    <t>GRANADA VILLAVICENCI</t>
  </si>
  <si>
    <t>VENTAS EMPRESARIALES</t>
  </si>
  <si>
    <t>SAN GIL EXTERNO</t>
  </si>
  <si>
    <t>VENTAS SEGUROS</t>
  </si>
  <si>
    <t>Ppto</t>
  </si>
  <si>
    <t>% Cump.</t>
  </si>
  <si>
    <t>SOAT/ASISTENCIAS</t>
  </si>
  <si>
    <t>BICICLETAS</t>
  </si>
  <si>
    <t>HOGAR</t>
  </si>
  <si>
    <t>GRANADA VILLAVICENCIO</t>
  </si>
  <si>
    <t>PINO OROZCO EDISSON GABRIEL EX</t>
  </si>
  <si>
    <t>CAICEDO BECERRA YORLEDIS MARINA EX</t>
  </si>
  <si>
    <t>PINZON DIAZ YURI ALEXANDRA SA</t>
  </si>
  <si>
    <t>AGUACHICA</t>
  </si>
  <si>
    <t>BGACLL36</t>
  </si>
  <si>
    <t>CALI</t>
  </si>
  <si>
    <t>CARTAGENAAVPEDRODEHEREDIA</t>
  </si>
  <si>
    <t>CUCUTAAV4a.</t>
  </si>
  <si>
    <t>CUCUTACALLE13</t>
  </si>
  <si>
    <t>DUITAMA</t>
  </si>
  <si>
    <t>ELECTROHUILA</t>
  </si>
  <si>
    <t>ENERTOLIMA</t>
  </si>
  <si>
    <t>FLORENCIA</t>
  </si>
  <si>
    <t>FLORENCIAMOTOS</t>
  </si>
  <si>
    <t>FUSAGASUGA</t>
  </si>
  <si>
    <t>GRANADAVILLAVICENCIO</t>
  </si>
  <si>
    <t>MONTERIA</t>
  </si>
  <si>
    <t>PAMPLONA</t>
  </si>
  <si>
    <t>PITALITO</t>
  </si>
  <si>
    <t>POPAYAN</t>
  </si>
  <si>
    <t>PUERTOWILCHES</t>
  </si>
  <si>
    <t>RAYCOBARRANCA</t>
  </si>
  <si>
    <t>SABANADETORRES</t>
  </si>
  <si>
    <t>SANALBERTO</t>
  </si>
  <si>
    <t>SANGILELPUENTE</t>
  </si>
  <si>
    <t>SANTAMARTA</t>
  </si>
  <si>
    <t>SOGAMOSO</t>
  </si>
  <si>
    <t>SUPERRAYCOBARRANQUILLA</t>
  </si>
  <si>
    <t>SUPERRAYCOTUNJA</t>
  </si>
  <si>
    <t>VALLEDUPAR</t>
  </si>
  <si>
    <t>VILLAVICENCIO</t>
  </si>
  <si>
    <t>MANIZALES</t>
  </si>
  <si>
    <t>SINCELEJO</t>
  </si>
  <si>
    <t>TULUA</t>
  </si>
  <si>
    <t>G.EXT ELECTRO</t>
  </si>
  <si>
    <t>G.EXT MOTOS</t>
  </si>
  <si>
    <t>PATINO CELY JINI MARIETH SA</t>
  </si>
  <si>
    <t xml:space="preserve"> </t>
  </si>
  <si>
    <t>LIZARAZO BUENO ERICK EDUARDO SA</t>
  </si>
  <si>
    <t xml:space="preserve">INFORME VENTAS ASESORES </t>
  </si>
  <si>
    <t>CALDERON PEREIRA OSCAR MAURICIO SA</t>
  </si>
  <si>
    <t>LOPEZ VASQUEZ GUADALUPE</t>
  </si>
  <si>
    <t>DIAZ VELASQUEZ GLORIA ISABEL SA</t>
  </si>
  <si>
    <t>GIL DURAN FABIAN CAMILO SA</t>
  </si>
  <si>
    <t>CANTILLO BRAVO LUIS ANGEL EX</t>
  </si>
  <si>
    <t>CELIS AGUILAR MELISSA STEPHANIE EX</t>
  </si>
  <si>
    <t>DIAZ ESCOBAR PAULA XIMENA SA</t>
  </si>
  <si>
    <t>BECERRA SANCHEZ ANA CAROLINA</t>
  </si>
  <si>
    <t>CASADIEGO MONTOYA LISBETH XIMENA SA</t>
  </si>
  <si>
    <t>SALAZAR ARAMBULO ANDRES SA</t>
  </si>
  <si>
    <t>TELLO RAMIREZ ANA MIREYA</t>
  </si>
  <si>
    <t>PARRA RODRIGUEZ LINA PAOLA SA</t>
  </si>
  <si>
    <t>GIL HERNANDEZ JHON JAIRO SA</t>
  </si>
  <si>
    <t>Datos en COP</t>
  </si>
  <si>
    <t>PLAN PADRINO</t>
  </si>
  <si>
    <t>GERENCIA RIESGO, CRÉDITO Y CARTERA</t>
  </si>
  <si>
    <t>LIDER DE FABRICA - COOR OPERACIONES</t>
  </si>
  <si>
    <t>SERVICIO AL CLIENTE Y JURIDICO</t>
  </si>
  <si>
    <t>DIRECTOR PLANEACIÓN - DESARROLLADOR VEHICULOS</t>
  </si>
  <si>
    <t>GERENCIA GENERAL - LIDER DE PUBLICIDAD</t>
  </si>
  <si>
    <t>GERENCIA FINANCIERA - ANALISTA SENIOR</t>
  </si>
  <si>
    <t>DIRECTOR VENTAS CONSUMO - GERENCIA COMERCIAL</t>
  </si>
  <si>
    <t>DIRECTOR VENTAS CONSUMO - LIDER DE FABRICA</t>
  </si>
  <si>
    <t>CO</t>
  </si>
  <si>
    <t>Oficina de ventas</t>
  </si>
  <si>
    <t>TOTAL OFICINAS ABIERTAS</t>
  </si>
  <si>
    <t>SOAT</t>
  </si>
  <si>
    <t>Bicicletas</t>
  </si>
  <si>
    <t>Hogar</t>
  </si>
  <si>
    <t>Garantía Extendida Electro</t>
  </si>
  <si>
    <t>Garantía Extendida Motos</t>
  </si>
  <si>
    <t>INFORME DIARIO VENTA DE SEGUROS</t>
  </si>
  <si>
    <t>2019 MES ANTERIOR</t>
  </si>
  <si>
    <t xml:space="preserve">2019 ACTUAL </t>
  </si>
  <si>
    <t>VENTAS NO PRESENCIALES</t>
  </si>
  <si>
    <t>Datos en Unidades</t>
  </si>
  <si>
    <t>ESCOBAR BARAHONA JHON JAIRO SA</t>
  </si>
  <si>
    <t>FERNANDEZ DURAN JENNY ALEJANDRA</t>
  </si>
  <si>
    <t>SINISTERRA JIMENEZ OSIRIS MANUEL EX</t>
  </si>
  <si>
    <t>Cedula</t>
  </si>
  <si>
    <t>Unidades</t>
  </si>
  <si>
    <t>G. EXT ELECTRO</t>
  </si>
  <si>
    <t>G. EXT MOTOS</t>
  </si>
  <si>
    <t xml:space="preserve"> AGUACHICA  </t>
  </si>
  <si>
    <t xml:space="preserve"> CUCUTA AV 4a.  </t>
  </si>
  <si>
    <t xml:space="preserve"> MONTERIA  </t>
  </si>
  <si>
    <t xml:space="preserve"> SANTA MARTA  </t>
  </si>
  <si>
    <t xml:space="preserve"> CUCUTA CALLE 13  </t>
  </si>
  <si>
    <t xml:space="preserve"> VILLAVICENCIO  </t>
  </si>
  <si>
    <t xml:space="preserve"> POPAYAN  </t>
  </si>
  <si>
    <t xml:space="preserve"> SOGAMOSO  </t>
  </si>
  <si>
    <t xml:space="preserve"> MANIZALES  </t>
  </si>
  <si>
    <t xml:space="preserve"> PAMPLONA  </t>
  </si>
  <si>
    <t xml:space="preserve"> ELECTROHUILA  </t>
  </si>
  <si>
    <t xml:space="preserve"> ENERTOLIMA  </t>
  </si>
  <si>
    <t xml:space="preserve"> PITALITO  </t>
  </si>
  <si>
    <t xml:space="preserve"> GRANADA VILLAVICENCIO  </t>
  </si>
  <si>
    <t xml:space="preserve"> FUSAGASUGA  </t>
  </si>
  <si>
    <t xml:space="preserve"> CARTAGENA AV PEDRO DE HEREDIA  </t>
  </si>
  <si>
    <t xml:space="preserve"> FLORENCIA  </t>
  </si>
  <si>
    <t xml:space="preserve"> SUPER RAYCO BARRANQUILLA  </t>
  </si>
  <si>
    <t xml:space="preserve"> RAYCO BARRANCA  </t>
  </si>
  <si>
    <t xml:space="preserve"> SUPER RAYCO TUNJA  </t>
  </si>
  <si>
    <t xml:space="preserve"> PASTO  </t>
  </si>
  <si>
    <t xml:space="preserve"> ENERGUAVIARE  </t>
  </si>
  <si>
    <t xml:space="preserve"> SABANA DE TORRES  </t>
  </si>
  <si>
    <t xml:space="preserve"> TULUA  </t>
  </si>
  <si>
    <t>Var. SEP-19 Vs. SEP-18</t>
  </si>
  <si>
    <t>Var. SEP-19 Vs. AGOS-19</t>
  </si>
  <si>
    <t xml:space="preserve"> FLORENCIA MOTOS </t>
  </si>
  <si>
    <t xml:space="preserve"> DUITAMA  </t>
  </si>
  <si>
    <t xml:space="preserve"> BGA CLL 36  </t>
  </si>
  <si>
    <t xml:space="preserve"> VALLEDUPAR  </t>
  </si>
  <si>
    <t xml:space="preserve"> VENTAS EMPRESARIALES  </t>
  </si>
  <si>
    <t xml:space="preserve"> SINCELEJO  </t>
  </si>
  <si>
    <t xml:space="preserve"> SAN ALBERTO  </t>
  </si>
  <si>
    <t xml:space="preserve"> CARTAGENA AV PEDRO DE HEREDIA </t>
  </si>
  <si>
    <t xml:space="preserve"> ENERGUAVIARE </t>
  </si>
  <si>
    <t xml:space="preserve"> PUERTO WILCHES  </t>
  </si>
  <si>
    <t>EM DIAZ RIVAS LUIS C</t>
  </si>
  <si>
    <t>ok</t>
  </si>
  <si>
    <t>GERENCIA RIESGO, CRÉDITO Y CARTERA - ANALISTA SENIOR</t>
  </si>
  <si>
    <t>GERENCIA RIESGO, CRÉDITO Y CARTERA - LIDER DE FABRICA</t>
  </si>
  <si>
    <t>GERENCIA FINANCIERA - LIDER DE TESORERIA</t>
  </si>
  <si>
    <t xml:space="preserve"> SAN GIL EL PUENTE  </t>
  </si>
  <si>
    <t>MUNOZ GARZON SERGIO DANIEL</t>
  </si>
  <si>
    <t>AVENDANO GARCIA YULI MAYERLI SA</t>
  </si>
  <si>
    <t>SUAREZ SANCHEZ DANY MARYOLY SA</t>
  </si>
  <si>
    <t>ARAGON GOMEZ EDWIN DANIEL</t>
  </si>
  <si>
    <t>GELVEZ FERRIN HUGO FELIPE</t>
  </si>
  <si>
    <t>VANEGAS HERNANDEZ ENITH</t>
  </si>
  <si>
    <t>MORA VIASUS FABIAN ANDRES EX</t>
  </si>
  <si>
    <t>GUEVARA VALDIVIESO LORENA MELIZA SA</t>
  </si>
  <si>
    <t>MEDINA AGUILAR JORDANA LADDIM</t>
  </si>
  <si>
    <t>GALAN PINA JOHN ELMER SA</t>
  </si>
  <si>
    <t>CAMARGO DUARTE FREDDY OMAR</t>
  </si>
  <si>
    <t>PABON CRUZ JAINNE ESPERANZA SA</t>
  </si>
  <si>
    <t>CORREDOR BAQUERO JENNYFER LORENA SA</t>
  </si>
  <si>
    <t>HURTADO RAMOS LUIS FERNANDO</t>
  </si>
  <si>
    <t>CHICANGANA RENDON MARIA ALEJANDRA SA</t>
  </si>
  <si>
    <t>MEJIA SALAZAR EVELIN GERALDINE</t>
  </si>
  <si>
    <t>MARIMON VARGAS OCTAVIO DE JESUS EX</t>
  </si>
  <si>
    <t>PEREZ GOMEZ JUAN DAVID SA</t>
  </si>
  <si>
    <t>VILLARRAGA BELTRAN KENYI YURANI</t>
  </si>
  <si>
    <t>TELEMERCADEO</t>
  </si>
  <si>
    <t>FLORIAN HOYOS LADY GIMENA</t>
  </si>
  <si>
    <t>RODRIGUEZ SERDA AYELETH EX</t>
  </si>
  <si>
    <t>AGUIRRE SEGURA CRISTHIAN MAURICIO</t>
  </si>
  <si>
    <t>PEREZ RODRIGUEZ CLAUDIA PATRICIA</t>
  </si>
  <si>
    <t>PINTO MARTINEZ DIEGO ALEJANDRO SA</t>
  </si>
  <si>
    <t>CHARRY AREVALO JEISON ORLANDO</t>
  </si>
  <si>
    <t>PATINO GAVIRIA HECTOR DARIO EX</t>
  </si>
  <si>
    <t>TORRES OSPINA NATALIA EX</t>
  </si>
  <si>
    <t>ACOSTA RAMIREZ KARINA PAOLA EX</t>
  </si>
  <si>
    <t>MERCADO CONTRERAS EDWAR JAVIER EX</t>
  </si>
  <si>
    <t>ROBLES MONTERROZA ELDA PATRICIA EX</t>
  </si>
  <si>
    <t>CEBALLOS PARRA WILMER ANDRES SA</t>
  </si>
  <si>
    <t>BERNAL RATIVA JORGE ELIECER SA</t>
  </si>
  <si>
    <t>EM MOTTA T YANETH P</t>
  </si>
  <si>
    <t>EM SANTIAGO G LUIS F</t>
  </si>
  <si>
    <t>EM GOMEZ A LUCRECIA</t>
  </si>
  <si>
    <t>EM BECERRA GINA MARC</t>
  </si>
  <si>
    <t>EM BENAVIDES SANDRA</t>
  </si>
  <si>
    <t>EM RAMIREZ T KAREN J</t>
  </si>
  <si>
    <t>EM ALVARADO P ARELYS</t>
  </si>
  <si>
    <t>EM CARILLO B ENA MIL</t>
  </si>
  <si>
    <t>EM SANCHEZ D PEDRO R</t>
  </si>
  <si>
    <t>EM MORA SALAZAR GINA</t>
  </si>
  <si>
    <t>EM MORENO S MANUEL</t>
  </si>
  <si>
    <t>EM SANCHEZ S WILLIAM</t>
  </si>
  <si>
    <t>EM IZQUIERDO Q MARIA</t>
  </si>
  <si>
    <t>PEREIRA EEP</t>
  </si>
  <si>
    <t>EM REDONDO P URIEL</t>
  </si>
  <si>
    <t>EM MENDEZ T YERLY BR</t>
  </si>
  <si>
    <t>EM ROZO GARCIA PILAR</t>
  </si>
  <si>
    <t>EM LONDOÑO G JULIETH</t>
  </si>
  <si>
    <t>EM ACEVEDO S OVIDIO</t>
  </si>
  <si>
    <t>EM MORELLY G CARMELO</t>
  </si>
  <si>
    <t>EM ALVAREZ A CESAR</t>
  </si>
  <si>
    <t>EM BARRETO P RICARDO</t>
  </si>
  <si>
    <t>EM MARTINEZ O WILMAR</t>
  </si>
  <si>
    <t>EM CUETO A GRACE STE</t>
  </si>
  <si>
    <t>EM CORREDOR P LURIS</t>
  </si>
  <si>
    <t xml:space="preserve"> CALI  </t>
  </si>
  <si>
    <t>FONTALVO SILVA YURIS</t>
  </si>
  <si>
    <t xml:space="preserve"> FLORENCIA MOTOS  </t>
  </si>
  <si>
    <t xml:space="preserve"> FLORENCIA </t>
  </si>
  <si>
    <t xml:space="preserve"> EM HOYOS TOSC NELFI  </t>
  </si>
  <si>
    <t xml:space="preserve"> CUCUTA CALLE 13 </t>
  </si>
  <si>
    <t>EM RODRIGUEZ MARIA A</t>
  </si>
  <si>
    <t xml:space="preserve"> SOLARTE M.LYNDA CATH  </t>
  </si>
  <si>
    <t>RADA R.ANGIE MILENA</t>
  </si>
  <si>
    <t xml:space="preserve"> EM CUELLAR Q.MARIA N  </t>
  </si>
  <si>
    <t xml:space="preserve"> PITALITO </t>
  </si>
  <si>
    <t xml:space="preserve"> VALLEDUPAR </t>
  </si>
  <si>
    <t xml:space="preserve"> CALI </t>
  </si>
  <si>
    <t xml:space="preserve"> EM FAJARDO CLAUDIA  </t>
  </si>
  <si>
    <t>&lt;</t>
  </si>
  <si>
    <t>Var. ENERO-20 Vs. ENERO-19</t>
  </si>
  <si>
    <t>Var. ENE 20 Vs. DIC-19</t>
  </si>
  <si>
    <t xml:space="preserve"> EM BARROS M CARLOS A  </t>
  </si>
  <si>
    <t xml:space="preserve"> MARTINEZ D LEIDY JOH  </t>
  </si>
  <si>
    <t>BGACRA15</t>
  </si>
  <si>
    <t>CHIQUINQUIRA</t>
  </si>
  <si>
    <t>VENTASEMPRESARIALES</t>
  </si>
  <si>
    <t xml:space="preserve">2019 MES ANTERIOR DIMBRE </t>
  </si>
  <si>
    <t xml:space="preserve">2020 ACTUAL </t>
  </si>
  <si>
    <t>BGA CRA 15/37</t>
  </si>
  <si>
    <t>CUCUTA AVENIDA 1</t>
  </si>
  <si>
    <t>GIRARDOT CRA 10</t>
  </si>
  <si>
    <t>2019 DIcIEMBRE</t>
  </si>
  <si>
    <t xml:space="preserve"> EM GAMEZ VIDES LUZ D  </t>
  </si>
  <si>
    <t>GIRARDOT</t>
  </si>
  <si>
    <t>GOMEZ SANABRIA YERSO</t>
  </si>
  <si>
    <t>EM MARTINEZ V NELLY</t>
  </si>
  <si>
    <t>CUCUTAAV1a.</t>
  </si>
  <si>
    <t xml:space="preserve"> POPAYAN </t>
  </si>
  <si>
    <t xml:space="preserve"> SUPER RAYCO BARRANQUILLA </t>
  </si>
  <si>
    <t xml:space="preserve">2019 enero </t>
  </si>
  <si>
    <t>SANGILEXTERNO</t>
  </si>
  <si>
    <t xml:space="preserve"> VILLAVICENCIO </t>
  </si>
  <si>
    <t>CHIQUINQUIRA CRA 10</t>
  </si>
  <si>
    <t xml:space="preserve"> MARTINEZ L SANTIADO  </t>
  </si>
  <si>
    <t>ARRIETA DIAZ ROCIO D</t>
  </si>
  <si>
    <t>NARVAEZ G ARLETH M</t>
  </si>
  <si>
    <t xml:space="preserve"> BGA CLL 36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</si>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</sst>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  <numFmt numFmtId="166" formatCode="[$-F800]dddd\,\ mmmm\ dd\,\ yyyy"/>
    <numFmt numFmtId="167" formatCode="_-&quot;$&quot;\ * #,##0_-;\-&quot;$&quot;\ * #,##0_-;_-&quot;$&quot;\ * &quot;-&quot;_-;_-@_-"/>
    <numFmt numFmtId="168" formatCode="_-* #,##0.00\ &quot;$&quot;_-;\-* #,##0.00\ &quot;$&quot;_-;_-* &quot;-&quot;??\ &quot;$&quot;_-;_-@_-"/>
    <numFmt numFmtId="169" formatCode="_-* #,##0.00\ _$_-;\-* #,##0.00\ _$_-;_-* &quot;-&quot;??\ _$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26"/>
      <color theme="1"/>
      <name val="Calibri"/>
      <family val="2"/>
      <scheme val="minor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"/>
    </font>
    <font>
      <b/>
      <sz val="14"/>
      <color theme="0" tint="-4.9989318521683403E-2"/>
      <name val="Century Gothic"/>
      <family val="2"/>
    </font>
    <font>
      <b/>
      <sz val="14"/>
      <color theme="3"/>
      <name val="Century Gothic"/>
      <family val="2"/>
    </font>
    <font>
      <sz val="11"/>
      <color theme="3"/>
      <name val="Calibri"/>
      <family val="2"/>
      <scheme val="minor"/>
    </font>
    <font>
      <sz val="16"/>
      <color theme="3"/>
      <name val="Century Gothic"/>
      <family val="2"/>
    </font>
    <font>
      <b/>
      <sz val="18"/>
      <color theme="3"/>
      <name val="Century Gothic"/>
      <family val="2"/>
    </font>
    <font>
      <b/>
      <sz val="16"/>
      <color theme="3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b/>
      <sz val="14"/>
      <name val="Century Gothic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4"/>
      <name val="Century Gothic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3"/>
      <name val="Century Gothic"/>
      <family val="2"/>
    </font>
    <font>
      <b/>
      <sz val="10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3300"/>
      </top>
      <bottom/>
      <diagonal/>
    </border>
    <border>
      <left/>
      <right style="thin">
        <color rgb="FF003300"/>
      </right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/>
      <right style="thin">
        <color rgb="FF003300"/>
      </right>
      <top/>
      <bottom/>
      <diagonal/>
    </border>
    <border>
      <left style="thin">
        <color indexed="64"/>
      </left>
      <right style="thin">
        <color rgb="FF003300"/>
      </right>
      <top style="thin">
        <color indexed="64"/>
      </top>
      <bottom style="thin">
        <color indexed="64"/>
      </bottom>
      <diagonal/>
    </border>
    <border>
      <left style="thin">
        <color rgb="FF003300"/>
      </left>
      <right style="thin">
        <color rgb="FF003300"/>
      </right>
      <top/>
      <bottom/>
      <diagonal/>
    </border>
    <border>
      <left style="thin">
        <color indexed="64"/>
      </left>
      <right style="thin">
        <color rgb="FF003300"/>
      </right>
      <top style="thin">
        <color indexed="64"/>
      </top>
      <bottom/>
      <diagonal/>
    </border>
    <border>
      <left style="thin">
        <color rgb="FF003300"/>
      </left>
      <right/>
      <top style="thin">
        <color rgb="FF00330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rgb="FF003300"/>
      </top>
      <bottom style="thin">
        <color rgb="FF003300"/>
      </bottom>
      <diagonal/>
    </border>
    <border>
      <left/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5" fillId="0" borderId="0"/>
    <xf numFmtId="167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4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31" applyNumberFormat="0" applyAlignment="0" applyProtection="0"/>
    <xf numFmtId="0" fontId="39" fillId="16" borderId="32" applyNumberFormat="0" applyAlignment="0" applyProtection="0"/>
    <xf numFmtId="0" fontId="40" fillId="16" borderId="31" applyNumberFormat="0" applyAlignment="0" applyProtection="0"/>
    <xf numFmtId="0" fontId="41" fillId="0" borderId="33" applyNumberFormat="0" applyFill="0" applyAlignment="0" applyProtection="0"/>
    <xf numFmtId="0" fontId="12" fillId="17" borderId="34" applyNumberFormat="0" applyAlignment="0" applyProtection="0"/>
    <xf numFmtId="0" fontId="28" fillId="0" borderId="0" applyNumberFormat="0" applyFill="0" applyBorder="0" applyAlignment="0" applyProtection="0"/>
    <xf numFmtId="0" fontId="1" fillId="18" borderId="35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36" applyNumberFormat="0" applyFill="0" applyAlignment="0" applyProtection="0"/>
    <xf numFmtId="0" fontId="1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43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/>
  </cellStyleXfs>
  <cellXfs count="193">
    <xf numFmtId="0" fontId="0" fillId="0" borderId="0" xfId="0"/>
    <xf numFmtId="0" fontId="0" fillId="0" borderId="1" xfId="0" applyBorder="1"/>
    <xf numFmtId="0" fontId="0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4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166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5" fontId="0" fillId="0" borderId="0" xfId="1" applyNumberFormat="1" applyFont="1"/>
    <xf numFmtId="165" fontId="0" fillId="0" borderId="1" xfId="1" applyNumberFormat="1" applyFont="1" applyBorder="1"/>
    <xf numFmtId="0" fontId="0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0" xfId="0" applyFont="1" applyFill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1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/>
    </xf>
    <xf numFmtId="165" fontId="21" fillId="2" borderId="16" xfId="1" applyNumberFormat="1" applyFont="1" applyFill="1" applyBorder="1" applyAlignment="1">
      <alignment horizontal="center" vertical="center"/>
    </xf>
    <xf numFmtId="165" fontId="21" fillId="4" borderId="16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0" fontId="24" fillId="2" borderId="6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165" fontId="24" fillId="2" borderId="5" xfId="1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165" fontId="24" fillId="2" borderId="16" xfId="1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5" fontId="25" fillId="8" borderId="21" xfId="1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0" xfId="0" applyFont="1" applyFill="1" applyBorder="1" applyAlignment="1">
      <alignment vertical="center"/>
    </xf>
    <xf numFmtId="165" fontId="24" fillId="2" borderId="22" xfId="1" applyNumberFormat="1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5" fontId="25" fillId="10" borderId="2" xfId="1" applyNumberFormat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17" fontId="19" fillId="6" borderId="2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7" fillId="7" borderId="17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17" fontId="27" fillId="7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1" fillId="2" borderId="16" xfId="1" applyNumberFormat="1" applyFont="1" applyFill="1" applyBorder="1" applyAlignment="1">
      <alignment horizontal="center" vertical="center"/>
    </xf>
    <xf numFmtId="0" fontId="21" fillId="4" borderId="16" xfId="1" applyNumberFormat="1" applyFont="1" applyFill="1" applyBorder="1" applyAlignment="1">
      <alignment horizontal="center" vertical="center"/>
    </xf>
    <xf numFmtId="0" fontId="23" fillId="0" borderId="1" xfId="1" applyNumberFormat="1" applyFont="1" applyBorder="1" applyAlignment="1">
      <alignment horizontal="center" vertical="center"/>
    </xf>
    <xf numFmtId="0" fontId="24" fillId="2" borderId="5" xfId="1" applyNumberFormat="1" applyFont="1" applyFill="1" applyBorder="1" applyAlignment="1">
      <alignment horizontal="center" vertical="center"/>
    </xf>
    <xf numFmtId="0" fontId="24" fillId="2" borderId="16" xfId="1" applyNumberFormat="1" applyFont="1" applyFill="1" applyBorder="1" applyAlignment="1">
      <alignment horizontal="center" vertical="center"/>
    </xf>
    <xf numFmtId="0" fontId="24" fillId="2" borderId="12" xfId="1" applyNumberFormat="1" applyFont="1" applyFill="1" applyBorder="1" applyAlignment="1">
      <alignment horizontal="center" vertical="center"/>
    </xf>
    <xf numFmtId="0" fontId="25" fillId="8" borderId="21" xfId="1" applyNumberFormat="1" applyFont="1" applyFill="1" applyBorder="1" applyAlignment="1">
      <alignment horizontal="center" vertical="center"/>
    </xf>
    <xf numFmtId="0" fontId="24" fillId="2" borderId="22" xfId="1" applyNumberFormat="1" applyFont="1" applyFill="1" applyBorder="1" applyAlignment="1">
      <alignment horizontal="center" vertical="center"/>
    </xf>
    <xf numFmtId="0" fontId="25" fillId="10" borderId="2" xfId="1" applyNumberFormat="1" applyFont="1" applyFill="1" applyBorder="1" applyAlignment="1">
      <alignment horizontal="center" vertical="center"/>
    </xf>
    <xf numFmtId="9" fontId="21" fillId="2" borderId="16" xfId="7" applyFont="1" applyFill="1" applyBorder="1" applyAlignment="1">
      <alignment horizontal="center" vertical="center"/>
    </xf>
    <xf numFmtId="9" fontId="21" fillId="4" borderId="16" xfId="7" applyFont="1" applyFill="1" applyBorder="1" applyAlignment="1">
      <alignment horizontal="center" vertical="center"/>
    </xf>
    <xf numFmtId="9" fontId="23" fillId="0" borderId="1" xfId="7" applyFont="1" applyBorder="1" applyAlignment="1">
      <alignment horizontal="center" vertical="center"/>
    </xf>
    <xf numFmtId="9" fontId="24" fillId="2" borderId="5" xfId="7" applyFont="1" applyFill="1" applyBorder="1" applyAlignment="1">
      <alignment horizontal="center" vertical="center"/>
    </xf>
    <xf numFmtId="9" fontId="24" fillId="2" borderId="16" xfId="7" applyFont="1" applyFill="1" applyBorder="1" applyAlignment="1">
      <alignment horizontal="center" vertical="center"/>
    </xf>
    <xf numFmtId="9" fontId="24" fillId="2" borderId="12" xfId="7" applyFont="1" applyFill="1" applyBorder="1" applyAlignment="1">
      <alignment horizontal="center" vertical="center"/>
    </xf>
    <xf numFmtId="9" fontId="25" fillId="8" borderId="21" xfId="7" applyFont="1" applyFill="1" applyBorder="1" applyAlignment="1">
      <alignment horizontal="center" vertical="center"/>
    </xf>
    <xf numFmtId="9" fontId="24" fillId="2" borderId="22" xfId="7" applyFont="1" applyFill="1" applyBorder="1" applyAlignment="1">
      <alignment horizontal="center" vertical="center"/>
    </xf>
    <xf numFmtId="9" fontId="25" fillId="10" borderId="2" xfId="7" applyFont="1" applyFill="1" applyBorder="1" applyAlignment="1">
      <alignment horizontal="center" vertical="center"/>
    </xf>
    <xf numFmtId="9" fontId="25" fillId="8" borderId="23" xfId="7" applyFont="1" applyFill="1" applyBorder="1" applyAlignment="1">
      <alignment horizontal="center" vertical="center"/>
    </xf>
    <xf numFmtId="9" fontId="25" fillId="10" borderId="1" xfId="7" applyFont="1" applyFill="1" applyBorder="1" applyAlignment="1">
      <alignment horizontal="center" vertical="center"/>
    </xf>
    <xf numFmtId="17" fontId="27" fillId="7" borderId="24" xfId="0" applyNumberFormat="1" applyFont="1" applyFill="1" applyBorder="1" applyAlignment="1">
      <alignment horizontal="center" vertical="center" wrapText="1"/>
    </xf>
    <xf numFmtId="17" fontId="27" fillId="7" borderId="18" xfId="0" applyNumberFormat="1" applyFont="1" applyFill="1" applyBorder="1" applyAlignment="1">
      <alignment horizontal="center" vertical="center" wrapText="1"/>
    </xf>
    <xf numFmtId="17" fontId="27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left" vertical="center"/>
    </xf>
    <xf numFmtId="0" fontId="25" fillId="0" borderId="2" xfId="1" applyNumberFormat="1" applyFont="1" applyFill="1" applyBorder="1" applyAlignment="1">
      <alignment horizontal="center" vertical="center"/>
    </xf>
    <xf numFmtId="9" fontId="25" fillId="0" borderId="2" xfId="7" applyFont="1" applyFill="1" applyBorder="1" applyAlignment="1">
      <alignment horizontal="center" vertical="center"/>
    </xf>
    <xf numFmtId="9" fontId="25" fillId="0" borderId="1" xfId="7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5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/>
    <xf numFmtId="0" fontId="19" fillId="6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1" fontId="14" fillId="2" borderId="5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/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vertical="top"/>
    </xf>
    <xf numFmtId="0" fontId="29" fillId="0" borderId="25" xfId="0" applyNumberFormat="1" applyFont="1" applyBorder="1" applyAlignment="1">
      <alignment vertical="top"/>
    </xf>
    <xf numFmtId="0" fontId="0" fillId="11" borderId="1" xfId="0" applyFill="1" applyBorder="1" applyAlignment="1">
      <alignment vertical="center"/>
    </xf>
    <xf numFmtId="0" fontId="19" fillId="6" borderId="2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25" fillId="8" borderId="5" xfId="1" applyNumberFormat="1" applyFont="1" applyFill="1" applyBorder="1" applyAlignment="1">
      <alignment horizontal="center" vertical="center"/>
    </xf>
    <xf numFmtId="9" fontId="25" fillId="8" borderId="5" xfId="7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NumberFormat="1"/>
    <xf numFmtId="0" fontId="28" fillId="0" borderId="0" xfId="0" applyFont="1" applyAlignment="1">
      <alignment horizontal="center" vertical="center"/>
    </xf>
    <xf numFmtId="0" fontId="28" fillId="0" borderId="0" xfId="0" applyNumberFormat="1" applyFont="1" applyAlignment="1">
      <alignment vertical="top"/>
    </xf>
    <xf numFmtId="0" fontId="28" fillId="0" borderId="0" xfId="0" applyFont="1"/>
    <xf numFmtId="164" fontId="45" fillId="0" borderId="37" xfId="1" applyNumberFormat="1" applyFont="1" applyBorder="1" applyAlignment="1">
      <alignment horizontal="left" vertical="center"/>
    </xf>
    <xf numFmtId="0" fontId="45" fillId="2" borderId="37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left" vertical="center"/>
    </xf>
    <xf numFmtId="0" fontId="45" fillId="0" borderId="37" xfId="0" applyFont="1" applyBorder="1" applyAlignment="1">
      <alignment horizontal="center" vertical="center"/>
    </xf>
    <xf numFmtId="164" fontId="45" fillId="0" borderId="37" xfId="1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vertical="top"/>
    </xf>
    <xf numFmtId="0" fontId="28" fillId="11" borderId="0" xfId="0" applyFont="1" applyFill="1" applyAlignment="1">
      <alignment vertical="center"/>
    </xf>
    <xf numFmtId="0" fontId="11" fillId="0" borderId="0" xfId="0" applyNumberFormat="1" applyFont="1" applyAlignment="1">
      <alignment vertical="top"/>
    </xf>
    <xf numFmtId="0" fontId="46" fillId="0" borderId="0" xfId="0" applyNumberFormat="1" applyFont="1" applyAlignment="1">
      <alignment vertical="top"/>
    </xf>
    <xf numFmtId="0" fontId="46" fillId="0" borderId="25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11" fillId="0" borderId="25" xfId="0" applyFont="1" applyBorder="1"/>
    <xf numFmtId="0" fontId="11" fillId="0" borderId="0" xfId="0" applyNumberFormat="1" applyFont="1"/>
    <xf numFmtId="0" fontId="11" fillId="0" borderId="25" xfId="0" applyNumberFormat="1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/>
    </xf>
    <xf numFmtId="17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14" fontId="10" fillId="4" borderId="6" xfId="0" applyNumberFormat="1" applyFont="1" applyFill="1" applyBorder="1" applyAlignment="1">
      <alignment horizontal="left" vertical="center"/>
    </xf>
    <xf numFmtId="14" fontId="10" fillId="4" borderId="7" xfId="0" applyNumberFormat="1" applyFont="1" applyFill="1" applyBorder="1" applyAlignment="1">
      <alignment horizontal="left" vertical="center"/>
    </xf>
    <xf numFmtId="14" fontId="10" fillId="4" borderId="8" xfId="0" applyNumberFormat="1" applyFont="1" applyFill="1" applyBorder="1" applyAlignment="1">
      <alignment horizontal="left" vertical="center"/>
    </xf>
    <xf numFmtId="14" fontId="10" fillId="4" borderId="9" xfId="0" applyNumberFormat="1" applyFont="1" applyFill="1" applyBorder="1" applyAlignment="1">
      <alignment horizontal="left" vertical="center"/>
    </xf>
    <xf numFmtId="14" fontId="10" fillId="4" borderId="10" xfId="0" applyNumberFormat="1" applyFont="1" applyFill="1" applyBorder="1" applyAlignment="1">
      <alignment horizontal="left" vertical="center"/>
    </xf>
    <xf numFmtId="14" fontId="10" fillId="4" borderId="11" xfId="0" applyNumberFormat="1" applyFont="1" applyFill="1" applyBorder="1" applyAlignment="1">
      <alignment horizontal="left" vertical="center"/>
    </xf>
    <xf numFmtId="166" fontId="9" fillId="2" borderId="13" xfId="0" applyNumberFormat="1" applyFont="1" applyFill="1" applyBorder="1" applyAlignment="1">
      <alignment horizontal="left" vertical="center"/>
    </xf>
    <xf numFmtId="0" fontId="25" fillId="9" borderId="2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2" borderId="15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5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6" fontId="8" fillId="2" borderId="0" xfId="0" applyNumberFormat="1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</cellXfs>
  <cellStyles count="60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1 2" xfId="57" xr:uid="{00000000-0005-0000-0000-00000D000000}"/>
    <cellStyle name="60% - Énfasis2" xfId="35" builtinId="36" customBuiltin="1"/>
    <cellStyle name="60% - Énfasis2 2" xfId="58" xr:uid="{00000000-0005-0000-0000-00000F000000}"/>
    <cellStyle name="60% - Énfasis3" xfId="39" builtinId="40" customBuiltin="1"/>
    <cellStyle name="60% - Énfasis3 2" xfId="53" xr:uid="{00000000-0005-0000-0000-000011000000}"/>
    <cellStyle name="60% - Énfasis4" xfId="43" builtinId="44" customBuiltin="1"/>
    <cellStyle name="60% - Énfasis4 2" xfId="56" xr:uid="{00000000-0005-0000-0000-000013000000}"/>
    <cellStyle name="60% - Énfasis5" xfId="47" builtinId="48" customBuiltin="1"/>
    <cellStyle name="60% - Énfasis5 2" xfId="55" xr:uid="{00000000-0005-0000-0000-000015000000}"/>
    <cellStyle name="60% - Énfasis6" xfId="51" builtinId="52" customBuiltin="1"/>
    <cellStyle name="60% - Énfasis6 2" xfId="52" xr:uid="{00000000-0005-0000-0000-000017000000}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Hipervínculo 2" xfId="5" xr:uid="{00000000-0005-0000-0000-000025000000}"/>
    <cellStyle name="Hipervínculo 3" xfId="6" xr:uid="{00000000-0005-0000-0000-000026000000}"/>
    <cellStyle name="Incorrecto" xfId="17" builtinId="27" customBuiltin="1"/>
    <cellStyle name="Millares 2" xfId="8" xr:uid="{00000000-0005-0000-0000-000028000000}"/>
    <cellStyle name="Moneda" xfId="1" builtinId="4"/>
    <cellStyle name="Moneda [0] 2" xfId="4" xr:uid="{00000000-0005-0000-0000-00002A000000}"/>
    <cellStyle name="Moneda 2" xfId="9" xr:uid="{00000000-0005-0000-0000-00002B000000}"/>
    <cellStyle name="Moneda 3" xfId="10" xr:uid="{00000000-0005-0000-0000-00002C000000}"/>
    <cellStyle name="Neutral" xfId="18" builtinId="28" customBuiltin="1"/>
    <cellStyle name="Neutral 2" xfId="54" xr:uid="{00000000-0005-0000-0000-00002E000000}"/>
    <cellStyle name="Normal" xfId="0" builtinId="0"/>
    <cellStyle name="Normal 2" xfId="3" xr:uid="{00000000-0005-0000-0000-000030000000}"/>
    <cellStyle name="Normal 275" xfId="2" xr:uid="{00000000-0005-0000-0000-000031000000}"/>
    <cellStyle name="Normal 3" xfId="59" xr:uid="{00000000-0005-0000-0000-000032000000}"/>
    <cellStyle name="Notas" xfId="25" builtinId="10" customBuiltin="1"/>
    <cellStyle name="Porcentaje" xfId="7" builtinId="5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7" builtinId="25" customBuiltin="1"/>
  </cellStyles>
  <dxfs count="43"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2929"/>
      <color rgb="FFFF2525"/>
      <color rgb="FF68A042"/>
      <color rgb="FFFF4747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6"/>
  <sheetViews>
    <sheetView showGridLines="0" topLeftCell="I20" workbookViewId="0">
      <selection activeCell="Q4" sqref="Q4:T36"/>
    </sheetView>
  </sheetViews>
  <sheetFormatPr baseColWidth="10" defaultRowHeight="15" x14ac:dyDescent="0.25"/>
  <cols>
    <col min="1" max="1" width="1" customWidth="1"/>
    <col min="2" max="2" width="5" bestFit="1" customWidth="1"/>
    <col min="3" max="3" width="23.5703125" bestFit="1" customWidth="1"/>
    <col min="4" max="4" width="13" style="13" bestFit="1" customWidth="1"/>
    <col min="5" max="5" width="4.5703125" customWidth="1"/>
    <col min="6" max="6" width="4.140625" customWidth="1"/>
    <col min="7" max="7" width="5" bestFit="1" customWidth="1"/>
    <col min="8" max="8" width="24.140625" bestFit="1" customWidth="1"/>
    <col min="9" max="9" width="12" style="13" bestFit="1" customWidth="1"/>
    <col min="10" max="10" width="3" bestFit="1" customWidth="1"/>
    <col min="11" max="11" width="4.140625" customWidth="1"/>
    <col min="12" max="12" width="5" bestFit="1" customWidth="1"/>
    <col min="13" max="13" width="24.140625" bestFit="1" customWidth="1"/>
    <col min="14" max="14" width="11.5703125" style="13" bestFit="1" customWidth="1"/>
    <col min="15" max="15" width="3" bestFit="1" customWidth="1"/>
    <col min="16" max="16" width="4.140625" customWidth="1"/>
    <col min="17" max="17" width="5" bestFit="1" customWidth="1"/>
    <col min="18" max="18" width="30.7109375" bestFit="1" customWidth="1"/>
    <col min="19" max="19" width="12.7109375" style="13" bestFit="1" customWidth="1"/>
    <col min="20" max="20" width="3" bestFit="1" customWidth="1"/>
    <col min="21" max="21" width="4.5703125" customWidth="1"/>
    <col min="22" max="22" width="5" bestFit="1" customWidth="1"/>
    <col min="23" max="23" width="23.5703125" bestFit="1" customWidth="1"/>
    <col min="24" max="24" width="3.5703125" style="13" bestFit="1" customWidth="1"/>
    <col min="25" max="25" width="2" bestFit="1" customWidth="1"/>
    <col min="26" max="26" width="4.85546875" customWidth="1"/>
    <col min="27" max="27" width="5" bestFit="1" customWidth="1"/>
    <col min="28" max="28" width="23.5703125" bestFit="1" customWidth="1"/>
    <col min="29" max="29" width="3.5703125" style="13" bestFit="1" customWidth="1"/>
    <col min="30" max="30" width="2" bestFit="1" customWidth="1"/>
  </cols>
  <sheetData>
    <row r="1" spans="2:30" ht="10.5" customHeight="1" x14ac:dyDescent="0.25">
      <c r="B1" s="125"/>
      <c r="C1" s="125"/>
      <c r="E1" s="125"/>
    </row>
    <row r="2" spans="2:30" x14ac:dyDescent="0.25">
      <c r="B2" s="146" t="s">
        <v>139</v>
      </c>
      <c r="C2" s="147"/>
      <c r="D2" s="147"/>
      <c r="E2" s="148"/>
      <c r="G2" s="146" t="s">
        <v>140</v>
      </c>
      <c r="H2" s="147"/>
      <c r="I2" s="147"/>
      <c r="J2" s="148"/>
      <c r="L2" s="146" t="s">
        <v>148</v>
      </c>
      <c r="M2" s="147"/>
      <c r="N2" s="147"/>
      <c r="O2" s="148"/>
      <c r="Q2" s="146" t="s">
        <v>141</v>
      </c>
      <c r="R2" s="147"/>
      <c r="S2" s="147"/>
      <c r="T2" s="148"/>
      <c r="V2" s="146" t="s">
        <v>149</v>
      </c>
      <c r="W2" s="147"/>
      <c r="X2" s="147"/>
      <c r="Y2" s="148"/>
      <c r="AA2" s="146" t="s">
        <v>150</v>
      </c>
      <c r="AB2" s="147"/>
      <c r="AC2" s="147"/>
      <c r="AD2" s="148"/>
    </row>
    <row r="3" spans="2:30" x14ac:dyDescent="0.25">
      <c r="B3" s="9" t="s">
        <v>4</v>
      </c>
      <c r="C3" s="9" t="s">
        <v>3</v>
      </c>
      <c r="D3" s="8" t="s">
        <v>105</v>
      </c>
      <c r="E3" s="9" t="s">
        <v>106</v>
      </c>
      <c r="G3" s="9" t="s">
        <v>4</v>
      </c>
      <c r="H3" s="9" t="s">
        <v>3</v>
      </c>
      <c r="I3" s="8" t="s">
        <v>105</v>
      </c>
      <c r="J3" s="9" t="s">
        <v>106</v>
      </c>
      <c r="L3" s="9" t="s">
        <v>4</v>
      </c>
      <c r="M3" s="9" t="s">
        <v>3</v>
      </c>
      <c r="N3" s="8" t="s">
        <v>105</v>
      </c>
      <c r="O3" s="9" t="s">
        <v>106</v>
      </c>
      <c r="Q3" s="9" t="s">
        <v>4</v>
      </c>
      <c r="R3" s="9" t="s">
        <v>3</v>
      </c>
      <c r="S3" s="8" t="s">
        <v>105</v>
      </c>
      <c r="T3" s="9" t="s">
        <v>106</v>
      </c>
      <c r="V3" s="9" t="s">
        <v>4</v>
      </c>
      <c r="W3" s="9" t="s">
        <v>3</v>
      </c>
      <c r="X3" s="8" t="s">
        <v>105</v>
      </c>
      <c r="Y3" s="9" t="s">
        <v>106</v>
      </c>
      <c r="AA3" s="9" t="s">
        <v>4</v>
      </c>
      <c r="AB3" s="9" t="s">
        <v>3</v>
      </c>
      <c r="AC3" s="8" t="s">
        <v>105</v>
      </c>
      <c r="AD3" s="9" t="s">
        <v>106</v>
      </c>
    </row>
    <row r="4" spans="2:30" x14ac:dyDescent="0.25">
      <c r="B4" s="26">
        <v>1064</v>
      </c>
      <c r="C4" s="27" t="s">
        <v>119</v>
      </c>
      <c r="D4" s="28">
        <v>3125000</v>
      </c>
      <c r="E4" s="29">
        <v>25</v>
      </c>
      <c r="G4" s="1">
        <v>1064</v>
      </c>
      <c r="H4" s="1" t="s">
        <v>119</v>
      </c>
      <c r="I4" s="28">
        <v>0</v>
      </c>
      <c r="J4" s="29">
        <v>0</v>
      </c>
      <c r="L4" s="1">
        <v>1003</v>
      </c>
      <c r="M4" s="1" t="s">
        <v>132</v>
      </c>
      <c r="N4" s="14">
        <v>4428571.4285714282</v>
      </c>
      <c r="O4" s="1">
        <v>13</v>
      </c>
      <c r="Q4" s="1">
        <v>1064</v>
      </c>
      <c r="R4" s="1" t="s">
        <v>155</v>
      </c>
      <c r="S4" s="14">
        <v>132000</v>
      </c>
      <c r="T4" s="1">
        <v>20</v>
      </c>
      <c r="V4" s="1">
        <v>1064</v>
      </c>
      <c r="W4" s="1" t="s">
        <v>119</v>
      </c>
      <c r="X4" s="14"/>
      <c r="Y4" s="1"/>
      <c r="AA4" s="1">
        <v>1064</v>
      </c>
      <c r="AB4" s="1" t="s">
        <v>119</v>
      </c>
      <c r="AC4" s="14"/>
      <c r="AD4" s="1"/>
    </row>
    <row r="5" spans="2:30" x14ac:dyDescent="0.25">
      <c r="B5" s="26">
        <v>1023</v>
      </c>
      <c r="C5" s="27" t="s">
        <v>131</v>
      </c>
      <c r="D5" s="28">
        <v>8375000</v>
      </c>
      <c r="E5" s="29">
        <v>67</v>
      </c>
      <c r="G5" s="1">
        <v>1023</v>
      </c>
      <c r="H5" s="1" t="s">
        <v>131</v>
      </c>
      <c r="I5" s="28">
        <v>753000</v>
      </c>
      <c r="J5" s="29">
        <v>3</v>
      </c>
      <c r="L5" s="1">
        <v>1010</v>
      </c>
      <c r="M5" s="1" t="s">
        <v>113</v>
      </c>
      <c r="N5" s="14">
        <v>4428571.4285714282</v>
      </c>
      <c r="O5" s="1">
        <v>13</v>
      </c>
      <c r="Q5" s="1">
        <v>1023</v>
      </c>
      <c r="R5" s="1" t="s">
        <v>156</v>
      </c>
      <c r="S5" s="14">
        <v>165000</v>
      </c>
      <c r="T5" s="1">
        <v>25</v>
      </c>
      <c r="V5" s="1">
        <v>1023</v>
      </c>
      <c r="W5" s="1" t="s">
        <v>131</v>
      </c>
      <c r="X5" s="14"/>
      <c r="Y5" s="1"/>
      <c r="AA5" s="1">
        <v>1023</v>
      </c>
      <c r="AB5" s="1" t="s">
        <v>131</v>
      </c>
      <c r="AC5" s="14"/>
      <c r="AD5" s="1"/>
    </row>
    <row r="6" spans="2:30" x14ac:dyDescent="0.25">
      <c r="B6" s="26">
        <v>1026</v>
      </c>
      <c r="C6" s="27" t="s">
        <v>124</v>
      </c>
      <c r="D6" s="28">
        <v>1000000</v>
      </c>
      <c r="E6" s="29">
        <v>8</v>
      </c>
      <c r="G6" s="1">
        <v>1026</v>
      </c>
      <c r="H6" s="1" t="s">
        <v>124</v>
      </c>
      <c r="I6" s="28">
        <v>1757000</v>
      </c>
      <c r="J6" s="29">
        <v>7</v>
      </c>
      <c r="L6" s="1">
        <v>1016</v>
      </c>
      <c r="M6" s="1" t="s">
        <v>77</v>
      </c>
      <c r="N6" s="14">
        <v>4428571.4285714282</v>
      </c>
      <c r="O6" s="1">
        <v>13</v>
      </c>
      <c r="Q6" s="1">
        <v>1026</v>
      </c>
      <c r="R6" s="1" t="s">
        <v>157</v>
      </c>
      <c r="S6" s="14">
        <v>66000</v>
      </c>
      <c r="T6" s="1">
        <v>10</v>
      </c>
      <c r="V6" s="1">
        <v>1026</v>
      </c>
      <c r="W6" s="1" t="s">
        <v>124</v>
      </c>
      <c r="X6" s="14"/>
      <c r="Y6" s="1"/>
      <c r="AA6" s="1">
        <v>1026</v>
      </c>
      <c r="AB6" s="1" t="s">
        <v>124</v>
      </c>
      <c r="AC6" s="14"/>
      <c r="AD6" s="1"/>
    </row>
    <row r="7" spans="2:30" x14ac:dyDescent="0.25">
      <c r="B7" s="26">
        <v>1131</v>
      </c>
      <c r="C7" s="27" t="s">
        <v>17</v>
      </c>
      <c r="D7" s="28">
        <v>10375000</v>
      </c>
      <c r="E7" s="29">
        <v>83</v>
      </c>
      <c r="G7" s="1">
        <v>1131</v>
      </c>
      <c r="H7" s="1" t="s">
        <v>17</v>
      </c>
      <c r="I7" s="28">
        <v>3012000</v>
      </c>
      <c r="J7" s="29">
        <v>15</v>
      </c>
      <c r="L7" s="1">
        <v>1023</v>
      </c>
      <c r="M7" s="1" t="s">
        <v>131</v>
      </c>
      <c r="N7" s="14">
        <v>4428571.4285714282</v>
      </c>
      <c r="O7" s="1">
        <v>13</v>
      </c>
      <c r="Q7" s="1">
        <v>1131</v>
      </c>
      <c r="R7" s="1" t="s">
        <v>158</v>
      </c>
      <c r="S7" s="14">
        <v>237600</v>
      </c>
      <c r="T7" s="30">
        <v>36</v>
      </c>
      <c r="V7" s="1">
        <v>1131</v>
      </c>
      <c r="W7" s="1" t="s">
        <v>17</v>
      </c>
      <c r="X7" s="14"/>
      <c r="Y7" s="1"/>
      <c r="AA7" s="1">
        <v>1131</v>
      </c>
      <c r="AB7" s="1" t="s">
        <v>17</v>
      </c>
      <c r="AC7" s="14"/>
      <c r="AD7" s="1"/>
    </row>
    <row r="8" spans="2:30" x14ac:dyDescent="0.25">
      <c r="B8" s="26">
        <v>1003</v>
      </c>
      <c r="C8" s="27" t="s">
        <v>132</v>
      </c>
      <c r="D8" s="28">
        <v>9212500</v>
      </c>
      <c r="E8" s="29">
        <v>73.7</v>
      </c>
      <c r="G8" s="1">
        <v>1003</v>
      </c>
      <c r="H8" s="1" t="s">
        <v>132</v>
      </c>
      <c r="I8" s="28">
        <v>0</v>
      </c>
      <c r="J8" s="29">
        <v>0</v>
      </c>
      <c r="L8" s="1">
        <v>1026</v>
      </c>
      <c r="M8" s="1" t="s">
        <v>124</v>
      </c>
      <c r="N8" s="14">
        <v>4428571.4285714282</v>
      </c>
      <c r="O8" s="1">
        <v>13</v>
      </c>
      <c r="Q8" s="1">
        <v>1003</v>
      </c>
      <c r="R8" s="1" t="s">
        <v>159</v>
      </c>
      <c r="S8" s="14">
        <v>237600</v>
      </c>
      <c r="T8" s="1">
        <v>36</v>
      </c>
      <c r="V8" s="1">
        <v>1003</v>
      </c>
      <c r="W8" s="1" t="s">
        <v>132</v>
      </c>
      <c r="X8" s="14"/>
      <c r="Y8" s="1"/>
      <c r="AA8" s="1">
        <v>1003</v>
      </c>
      <c r="AB8" s="1" t="s">
        <v>132</v>
      </c>
      <c r="AC8" s="14"/>
      <c r="AD8" s="1"/>
    </row>
    <row r="9" spans="2:30" x14ac:dyDescent="0.25">
      <c r="B9" s="26">
        <v>1016</v>
      </c>
      <c r="C9" s="27" t="s">
        <v>77</v>
      </c>
      <c r="D9" s="28">
        <v>5775000.0000000009</v>
      </c>
      <c r="E9" s="29">
        <v>46.2</v>
      </c>
      <c r="G9" s="1">
        <v>1016</v>
      </c>
      <c r="H9" s="1" t="s">
        <v>77</v>
      </c>
      <c r="I9" s="28">
        <v>1255000</v>
      </c>
      <c r="J9" s="29">
        <v>5</v>
      </c>
      <c r="L9" s="1">
        <v>1034</v>
      </c>
      <c r="M9" s="1" t="s">
        <v>130</v>
      </c>
      <c r="N9" s="14">
        <v>4428571.4285714282</v>
      </c>
      <c r="O9" s="1">
        <v>13</v>
      </c>
      <c r="Q9" s="1">
        <v>1016</v>
      </c>
      <c r="R9" s="1" t="s">
        <v>160</v>
      </c>
      <c r="S9" s="14">
        <v>158400</v>
      </c>
      <c r="T9" s="1">
        <v>24</v>
      </c>
      <c r="V9" s="1">
        <v>1016</v>
      </c>
      <c r="W9" s="1" t="s">
        <v>77</v>
      </c>
      <c r="X9" s="14"/>
      <c r="Y9" s="1"/>
      <c r="AA9" s="1">
        <v>1016</v>
      </c>
      <c r="AB9" s="1" t="s">
        <v>77</v>
      </c>
      <c r="AC9" s="14"/>
      <c r="AD9" s="1"/>
    </row>
    <row r="10" spans="2:30" x14ac:dyDescent="0.25">
      <c r="B10" s="26">
        <v>1061</v>
      </c>
      <c r="C10" s="27" t="s">
        <v>114</v>
      </c>
      <c r="D10" s="28">
        <v>1000000</v>
      </c>
      <c r="E10" s="29">
        <v>8</v>
      </c>
      <c r="G10" s="1">
        <v>1061</v>
      </c>
      <c r="H10" s="1" t="s">
        <v>114</v>
      </c>
      <c r="I10" s="28">
        <v>753000</v>
      </c>
      <c r="J10" s="29">
        <v>3</v>
      </c>
      <c r="L10" s="1">
        <v>1039</v>
      </c>
      <c r="M10" s="1" t="s">
        <v>118</v>
      </c>
      <c r="N10" s="14">
        <v>4428571.4285714282</v>
      </c>
      <c r="O10" s="1">
        <v>13</v>
      </c>
      <c r="Q10" s="1">
        <v>1061</v>
      </c>
      <c r="R10" s="1" t="s">
        <v>161</v>
      </c>
      <c r="S10" s="14">
        <v>52800</v>
      </c>
      <c r="T10" s="1">
        <v>8</v>
      </c>
      <c r="V10" s="1">
        <v>1061</v>
      </c>
      <c r="W10" s="1" t="s">
        <v>114</v>
      </c>
      <c r="X10" s="14"/>
      <c r="Y10" s="1"/>
      <c r="AA10" s="1">
        <v>1061</v>
      </c>
      <c r="AB10" s="1" t="s">
        <v>114</v>
      </c>
      <c r="AC10" s="14"/>
      <c r="AD10" s="1"/>
    </row>
    <row r="11" spans="2:30" x14ac:dyDescent="0.25">
      <c r="B11" s="26">
        <v>1251</v>
      </c>
      <c r="C11" s="27" t="s">
        <v>20</v>
      </c>
      <c r="D11" s="28">
        <v>4125000.0000000005</v>
      </c>
      <c r="E11" s="29">
        <v>33</v>
      </c>
      <c r="G11" s="1">
        <v>1251</v>
      </c>
      <c r="H11" s="1" t="s">
        <v>20</v>
      </c>
      <c r="I11" s="28">
        <v>1506000</v>
      </c>
      <c r="J11" s="29">
        <v>15</v>
      </c>
      <c r="L11" s="1">
        <v>1045</v>
      </c>
      <c r="M11" s="1" t="s">
        <v>129</v>
      </c>
      <c r="N11" s="14">
        <v>4428571.4285714282</v>
      </c>
      <c r="O11" s="1">
        <v>13</v>
      </c>
      <c r="Q11" s="1">
        <v>1069</v>
      </c>
      <c r="R11" s="1" t="s">
        <v>162</v>
      </c>
      <c r="S11" s="14">
        <v>132000</v>
      </c>
      <c r="T11" s="1">
        <v>20</v>
      </c>
      <c r="V11" s="1">
        <v>1069</v>
      </c>
      <c r="W11" s="1" t="s">
        <v>127</v>
      </c>
      <c r="X11" s="14"/>
      <c r="Y11" s="1"/>
      <c r="AA11" s="1">
        <v>1069</v>
      </c>
      <c r="AB11" s="1" t="s">
        <v>127</v>
      </c>
      <c r="AC11" s="14"/>
      <c r="AD11" s="1"/>
    </row>
    <row r="12" spans="2:30" x14ac:dyDescent="0.25">
      <c r="B12" s="26">
        <v>1141</v>
      </c>
      <c r="C12" s="27" t="s">
        <v>125</v>
      </c>
      <c r="D12" s="28">
        <v>6250000</v>
      </c>
      <c r="E12" s="29">
        <v>50</v>
      </c>
      <c r="G12" s="1">
        <v>1141</v>
      </c>
      <c r="H12" s="1" t="s">
        <v>125</v>
      </c>
      <c r="I12" s="28">
        <v>1255000</v>
      </c>
      <c r="J12" s="29">
        <v>5</v>
      </c>
      <c r="L12" s="1">
        <v>1047</v>
      </c>
      <c r="M12" s="1" t="s">
        <v>117</v>
      </c>
      <c r="N12" s="14">
        <v>4428571.4285714282</v>
      </c>
      <c r="O12" s="1">
        <v>13</v>
      </c>
      <c r="Q12" s="1">
        <v>1251</v>
      </c>
      <c r="R12" s="1" t="s">
        <v>20</v>
      </c>
      <c r="S12" s="14">
        <v>165000</v>
      </c>
      <c r="T12" s="1">
        <v>25</v>
      </c>
      <c r="V12" s="1">
        <v>1251</v>
      </c>
      <c r="W12" s="1" t="s">
        <v>20</v>
      </c>
      <c r="X12" s="14"/>
      <c r="Y12" s="1"/>
      <c r="AA12" s="1">
        <v>1251</v>
      </c>
      <c r="AB12" s="1" t="s">
        <v>20</v>
      </c>
      <c r="AC12" s="14"/>
      <c r="AD12" s="1"/>
    </row>
    <row r="13" spans="2:30" x14ac:dyDescent="0.25">
      <c r="B13" s="26">
        <v>1178</v>
      </c>
      <c r="C13" s="27" t="s">
        <v>89</v>
      </c>
      <c r="D13" s="28">
        <v>1000000</v>
      </c>
      <c r="E13" s="29">
        <v>8</v>
      </c>
      <c r="G13" s="1">
        <v>1178</v>
      </c>
      <c r="H13" s="1" t="s">
        <v>89</v>
      </c>
      <c r="I13" s="28">
        <v>5020000</v>
      </c>
      <c r="J13" s="29">
        <v>20</v>
      </c>
      <c r="L13" s="1">
        <v>1055</v>
      </c>
      <c r="M13" s="1" t="s">
        <v>134</v>
      </c>
      <c r="N13" s="14">
        <v>4428571.4285714282</v>
      </c>
      <c r="O13" s="1">
        <v>13</v>
      </c>
      <c r="Q13" s="1">
        <v>1070</v>
      </c>
      <c r="R13" s="1" t="s">
        <v>163</v>
      </c>
      <c r="S13" s="14">
        <v>118800</v>
      </c>
      <c r="T13" s="1">
        <v>18</v>
      </c>
      <c r="V13" s="1">
        <v>1070</v>
      </c>
      <c r="W13" s="1" t="s">
        <v>116</v>
      </c>
      <c r="X13" s="14"/>
      <c r="Y13" s="1"/>
      <c r="AA13" s="1">
        <v>1070</v>
      </c>
      <c r="AB13" s="1" t="s">
        <v>116</v>
      </c>
      <c r="AC13" s="14"/>
      <c r="AD13" s="1"/>
    </row>
    <row r="14" spans="2:30" x14ac:dyDescent="0.25">
      <c r="B14" s="26">
        <v>1130</v>
      </c>
      <c r="C14" s="27" t="s">
        <v>115</v>
      </c>
      <c r="D14" s="28">
        <v>3125000</v>
      </c>
      <c r="E14" s="29">
        <v>25</v>
      </c>
      <c r="G14" s="1">
        <v>1130</v>
      </c>
      <c r="H14" s="1" t="s">
        <v>115</v>
      </c>
      <c r="I14" s="28">
        <v>0</v>
      </c>
      <c r="J14" s="29">
        <v>0</v>
      </c>
      <c r="L14" s="1">
        <v>1058</v>
      </c>
      <c r="M14" s="1" t="s">
        <v>126</v>
      </c>
      <c r="N14" s="14">
        <v>4428571.4285714282</v>
      </c>
      <c r="O14" s="1">
        <v>13</v>
      </c>
      <c r="Q14" s="1">
        <v>1141</v>
      </c>
      <c r="R14" s="1" t="s">
        <v>164</v>
      </c>
      <c r="S14" s="14">
        <v>396000</v>
      </c>
      <c r="T14" s="1">
        <v>60</v>
      </c>
      <c r="V14" s="1">
        <v>1141</v>
      </c>
      <c r="W14" s="1" t="s">
        <v>125</v>
      </c>
      <c r="X14" s="14"/>
      <c r="Y14" s="1"/>
      <c r="AA14" s="1">
        <v>1141</v>
      </c>
      <c r="AB14" s="1" t="s">
        <v>125</v>
      </c>
      <c r="AC14" s="14"/>
      <c r="AD14" s="1"/>
    </row>
    <row r="15" spans="2:30" x14ac:dyDescent="0.25">
      <c r="B15" s="26">
        <v>1083</v>
      </c>
      <c r="C15" s="27" t="s">
        <v>142</v>
      </c>
      <c r="D15" s="28">
        <v>6250000</v>
      </c>
      <c r="E15" s="29">
        <v>50</v>
      </c>
      <c r="G15" s="1">
        <v>1083</v>
      </c>
      <c r="H15" s="1" t="s">
        <v>151</v>
      </c>
      <c r="I15" s="28">
        <v>0</v>
      </c>
      <c r="J15" s="29">
        <v>0</v>
      </c>
      <c r="L15" s="1">
        <v>1061</v>
      </c>
      <c r="M15" s="1" t="s">
        <v>114</v>
      </c>
      <c r="N15" s="14">
        <v>4428571.4285714282</v>
      </c>
      <c r="O15" s="1">
        <v>13</v>
      </c>
      <c r="Q15" s="1">
        <v>1178</v>
      </c>
      <c r="R15" s="1" t="s">
        <v>165</v>
      </c>
      <c r="S15" s="14">
        <v>198000</v>
      </c>
      <c r="T15" s="1">
        <v>30</v>
      </c>
      <c r="V15" s="1">
        <v>1178</v>
      </c>
      <c r="W15" s="1" t="s">
        <v>89</v>
      </c>
      <c r="X15" s="14"/>
      <c r="Y15" s="1"/>
      <c r="AA15" s="1">
        <v>1178</v>
      </c>
      <c r="AB15" s="1" t="s">
        <v>89</v>
      </c>
      <c r="AC15" s="14"/>
      <c r="AD15" s="1"/>
    </row>
    <row r="16" spans="2:30" x14ac:dyDescent="0.25">
      <c r="B16" s="26">
        <v>1070</v>
      </c>
      <c r="C16" s="27" t="s">
        <v>116</v>
      </c>
      <c r="D16" s="28">
        <v>1625000</v>
      </c>
      <c r="E16" s="29">
        <v>13</v>
      </c>
      <c r="G16" s="1">
        <v>1070</v>
      </c>
      <c r="H16" s="1" t="s">
        <v>116</v>
      </c>
      <c r="I16" s="28">
        <v>0</v>
      </c>
      <c r="J16" s="29">
        <v>0</v>
      </c>
      <c r="L16" s="1">
        <v>1063</v>
      </c>
      <c r="M16" s="1" t="s">
        <v>133</v>
      </c>
      <c r="N16" s="14">
        <v>4428571.4285714282</v>
      </c>
      <c r="O16" s="1">
        <v>13</v>
      </c>
      <c r="Q16" s="1">
        <v>1130</v>
      </c>
      <c r="R16" s="1" t="s">
        <v>166</v>
      </c>
      <c r="S16" s="14">
        <v>105600</v>
      </c>
      <c r="T16" s="1">
        <v>16</v>
      </c>
      <c r="V16" s="1">
        <v>1130</v>
      </c>
      <c r="W16" s="1" t="s">
        <v>115</v>
      </c>
      <c r="X16" s="14"/>
      <c r="Y16" s="1"/>
      <c r="AA16" s="1">
        <v>1130</v>
      </c>
      <c r="AB16" s="1" t="s">
        <v>115</v>
      </c>
      <c r="AC16" s="14"/>
      <c r="AD16" s="1"/>
    </row>
    <row r="17" spans="2:30" x14ac:dyDescent="0.25">
      <c r="B17" s="26">
        <v>1058</v>
      </c>
      <c r="C17" s="27" t="s">
        <v>126</v>
      </c>
      <c r="D17" s="28">
        <v>1500000</v>
      </c>
      <c r="E17" s="29">
        <v>12</v>
      </c>
      <c r="G17" s="1">
        <v>1058</v>
      </c>
      <c r="H17" s="1" t="s">
        <v>126</v>
      </c>
      <c r="I17" s="28">
        <v>0</v>
      </c>
      <c r="J17" s="29">
        <v>0</v>
      </c>
      <c r="L17" s="1">
        <v>1069</v>
      </c>
      <c r="M17" s="1" t="s">
        <v>127</v>
      </c>
      <c r="N17" s="14">
        <v>4428571.4285714282</v>
      </c>
      <c r="O17" s="1">
        <v>13</v>
      </c>
      <c r="Q17" s="1">
        <v>1083</v>
      </c>
      <c r="R17" s="1" t="s">
        <v>167</v>
      </c>
      <c r="S17" s="14">
        <v>165000</v>
      </c>
      <c r="T17" s="1">
        <v>25</v>
      </c>
      <c r="V17" s="1">
        <v>1083</v>
      </c>
      <c r="W17" s="1" t="s">
        <v>142</v>
      </c>
      <c r="X17" s="14"/>
      <c r="Y17" s="1"/>
      <c r="AA17" s="1">
        <v>1083</v>
      </c>
      <c r="AB17" s="1" t="s">
        <v>142</v>
      </c>
      <c r="AC17" s="14"/>
      <c r="AD17" s="1"/>
    </row>
    <row r="18" spans="2:30" x14ac:dyDescent="0.25">
      <c r="B18" s="26">
        <v>1005</v>
      </c>
      <c r="C18" s="27" t="s">
        <v>120</v>
      </c>
      <c r="D18" s="28">
        <v>11500000</v>
      </c>
      <c r="E18" s="29">
        <v>92</v>
      </c>
      <c r="G18" s="1">
        <v>1005</v>
      </c>
      <c r="H18" s="1" t="s">
        <v>120</v>
      </c>
      <c r="I18" s="28">
        <v>0</v>
      </c>
      <c r="J18" s="29">
        <v>0</v>
      </c>
      <c r="L18" s="1">
        <v>1070</v>
      </c>
      <c r="M18" s="1" t="s">
        <v>116</v>
      </c>
      <c r="N18" s="14">
        <v>4428571.4285714282</v>
      </c>
      <c r="O18" s="1">
        <v>13</v>
      </c>
      <c r="Q18" s="1">
        <v>1005</v>
      </c>
      <c r="R18" s="1" t="s">
        <v>168</v>
      </c>
      <c r="S18" s="14">
        <v>158400</v>
      </c>
      <c r="T18" s="1">
        <v>24</v>
      </c>
      <c r="V18" s="1">
        <v>1005</v>
      </c>
      <c r="W18" s="1" t="s">
        <v>120</v>
      </c>
      <c r="X18" s="14"/>
      <c r="Y18" s="1"/>
      <c r="AA18" s="1">
        <v>1005</v>
      </c>
      <c r="AB18" s="1" t="s">
        <v>120</v>
      </c>
      <c r="AC18" s="14"/>
      <c r="AD18" s="1"/>
    </row>
    <row r="19" spans="2:30" x14ac:dyDescent="0.25">
      <c r="B19" s="26">
        <v>1069</v>
      </c>
      <c r="C19" s="27" t="s">
        <v>127</v>
      </c>
      <c r="D19" s="28">
        <v>4537500</v>
      </c>
      <c r="E19" s="29">
        <v>36.300000000000004</v>
      </c>
      <c r="G19" s="1">
        <v>1069</v>
      </c>
      <c r="H19" s="1" t="s">
        <v>127</v>
      </c>
      <c r="I19" s="28">
        <v>0</v>
      </c>
      <c r="J19" s="29">
        <v>0</v>
      </c>
      <c r="L19" s="1">
        <v>1075</v>
      </c>
      <c r="M19" s="1" t="s">
        <v>128</v>
      </c>
      <c r="N19" s="14">
        <v>4428571.4285714282</v>
      </c>
      <c r="O19" s="1">
        <v>13</v>
      </c>
      <c r="Q19" s="1">
        <v>1063</v>
      </c>
      <c r="R19" s="1" t="s">
        <v>169</v>
      </c>
      <c r="S19" s="14">
        <v>165000</v>
      </c>
      <c r="T19" s="1">
        <v>25</v>
      </c>
      <c r="V19" s="1">
        <v>1063</v>
      </c>
      <c r="W19" s="1" t="s">
        <v>133</v>
      </c>
      <c r="X19" s="14"/>
      <c r="Y19" s="1"/>
      <c r="AA19" s="1">
        <v>1063</v>
      </c>
      <c r="AB19" s="1" t="s">
        <v>133</v>
      </c>
      <c r="AC19" s="14"/>
      <c r="AD19" s="1"/>
    </row>
    <row r="20" spans="2:30" x14ac:dyDescent="0.25">
      <c r="B20" s="26">
        <v>1063</v>
      </c>
      <c r="C20" s="27" t="s">
        <v>133</v>
      </c>
      <c r="D20" s="28">
        <v>3437500.0000000005</v>
      </c>
      <c r="E20" s="29">
        <v>27.500000000000004</v>
      </c>
      <c r="G20" s="1">
        <v>1063</v>
      </c>
      <c r="H20" s="1" t="s">
        <v>133</v>
      </c>
      <c r="I20" s="28">
        <v>0</v>
      </c>
      <c r="J20" s="29">
        <v>0</v>
      </c>
      <c r="L20" s="1">
        <v>1083</v>
      </c>
      <c r="M20" s="1" t="s">
        <v>151</v>
      </c>
      <c r="N20" s="14">
        <v>4428571.4285714282</v>
      </c>
      <c r="O20" s="1">
        <v>13</v>
      </c>
      <c r="Q20" s="1">
        <v>1246</v>
      </c>
      <c r="R20" s="1" t="s">
        <v>15</v>
      </c>
      <c r="S20" s="14">
        <v>277200</v>
      </c>
      <c r="T20" s="1">
        <v>42</v>
      </c>
      <c r="V20" s="1">
        <v>1246</v>
      </c>
      <c r="W20" s="1" t="s">
        <v>15</v>
      </c>
      <c r="X20" s="14"/>
      <c r="Y20" s="1"/>
      <c r="AA20" s="1">
        <v>1246</v>
      </c>
      <c r="AB20" s="1" t="s">
        <v>15</v>
      </c>
      <c r="AC20" s="14"/>
      <c r="AD20" s="1"/>
    </row>
    <row r="21" spans="2:30" x14ac:dyDescent="0.25">
      <c r="B21" s="26">
        <v>1246</v>
      </c>
      <c r="C21" s="27" t="s">
        <v>15</v>
      </c>
      <c r="D21" s="28">
        <v>3437500.0000000005</v>
      </c>
      <c r="E21" s="29">
        <v>27.500000000000004</v>
      </c>
      <c r="G21" s="1">
        <v>1246</v>
      </c>
      <c r="H21" s="1" t="s">
        <v>15</v>
      </c>
      <c r="I21" s="28">
        <v>0</v>
      </c>
      <c r="J21" s="29">
        <v>0</v>
      </c>
      <c r="L21" s="1">
        <v>1130</v>
      </c>
      <c r="M21" s="1" t="s">
        <v>115</v>
      </c>
      <c r="N21" s="14">
        <v>4428571.4285714282</v>
      </c>
      <c r="O21" s="1">
        <v>13</v>
      </c>
      <c r="Q21" s="1">
        <v>1075</v>
      </c>
      <c r="R21" s="1" t="s">
        <v>170</v>
      </c>
      <c r="S21" s="14">
        <v>79200</v>
      </c>
      <c r="T21" s="1">
        <v>12</v>
      </c>
      <c r="V21" s="1">
        <v>1075</v>
      </c>
      <c r="W21" s="1" t="s">
        <v>128</v>
      </c>
      <c r="X21" s="14"/>
      <c r="Y21" s="1"/>
      <c r="AA21" s="1">
        <v>1075</v>
      </c>
      <c r="AB21" s="1" t="s">
        <v>128</v>
      </c>
      <c r="AC21" s="14"/>
      <c r="AD21" s="1"/>
    </row>
    <row r="22" spans="2:30" x14ac:dyDescent="0.25">
      <c r="B22" s="26">
        <v>1075</v>
      </c>
      <c r="C22" s="27" t="s">
        <v>128</v>
      </c>
      <c r="D22" s="28">
        <v>4125000</v>
      </c>
      <c r="E22" s="29">
        <v>33</v>
      </c>
      <c r="G22" s="1">
        <v>1075</v>
      </c>
      <c r="H22" s="1" t="s">
        <v>128</v>
      </c>
      <c r="I22" s="28">
        <v>0</v>
      </c>
      <c r="J22" s="29">
        <v>0</v>
      </c>
      <c r="L22" s="1">
        <v>1141</v>
      </c>
      <c r="M22" s="1" t="s">
        <v>125</v>
      </c>
      <c r="N22" s="14">
        <v>4428571.4285714282</v>
      </c>
      <c r="O22" s="1">
        <v>13</v>
      </c>
      <c r="Q22" s="1">
        <v>1045</v>
      </c>
      <c r="R22" s="1" t="s">
        <v>171</v>
      </c>
      <c r="S22" s="14">
        <v>132000</v>
      </c>
      <c r="T22" s="1">
        <v>20</v>
      </c>
      <c r="V22" s="1">
        <v>1045</v>
      </c>
      <c r="W22" s="1" t="s">
        <v>129</v>
      </c>
      <c r="X22" s="14"/>
      <c r="Y22" s="1"/>
      <c r="AA22" s="1">
        <v>1045</v>
      </c>
      <c r="AB22" s="1" t="s">
        <v>129</v>
      </c>
      <c r="AC22" s="14"/>
      <c r="AD22" s="1"/>
    </row>
    <row r="23" spans="2:30" x14ac:dyDescent="0.25">
      <c r="B23" s="26">
        <v>1045</v>
      </c>
      <c r="C23" s="27" t="s">
        <v>129</v>
      </c>
      <c r="D23" s="28">
        <v>3375000</v>
      </c>
      <c r="E23" s="29">
        <v>27</v>
      </c>
      <c r="G23" s="1">
        <v>1045</v>
      </c>
      <c r="H23" s="1" t="s">
        <v>129</v>
      </c>
      <c r="I23" s="28">
        <v>1255000</v>
      </c>
      <c r="J23" s="29">
        <v>5</v>
      </c>
      <c r="L23" s="1">
        <v>1178</v>
      </c>
      <c r="M23" s="1" t="s">
        <v>89</v>
      </c>
      <c r="N23" s="14">
        <v>4428571.4285714282</v>
      </c>
      <c r="O23" s="1">
        <v>13</v>
      </c>
      <c r="Q23" s="1">
        <v>1182</v>
      </c>
      <c r="R23" s="1" t="s">
        <v>172</v>
      </c>
      <c r="S23" s="14">
        <v>165000</v>
      </c>
      <c r="T23" s="1">
        <v>25</v>
      </c>
      <c r="V23" s="1">
        <v>1182</v>
      </c>
      <c r="W23" s="1" t="s">
        <v>50</v>
      </c>
      <c r="X23" s="14"/>
      <c r="Y23" s="1"/>
      <c r="AA23" s="1">
        <v>1182</v>
      </c>
      <c r="AB23" s="1" t="s">
        <v>50</v>
      </c>
      <c r="AC23" s="14"/>
      <c r="AD23" s="1"/>
    </row>
    <row r="24" spans="2:30" x14ac:dyDescent="0.25">
      <c r="B24" s="26">
        <v>1182</v>
      </c>
      <c r="C24" s="27" t="s">
        <v>50</v>
      </c>
      <c r="D24" s="28">
        <v>5225000</v>
      </c>
      <c r="E24" s="29">
        <v>42</v>
      </c>
      <c r="G24" s="1">
        <v>1182</v>
      </c>
      <c r="H24" s="1" t="s">
        <v>50</v>
      </c>
      <c r="I24" s="28">
        <v>0</v>
      </c>
      <c r="J24" s="29">
        <v>0</v>
      </c>
      <c r="L24" s="1">
        <v>1182</v>
      </c>
      <c r="M24" s="1" t="s">
        <v>50</v>
      </c>
      <c r="N24" s="14">
        <v>4428571.4285714282</v>
      </c>
      <c r="O24" s="1">
        <v>13</v>
      </c>
      <c r="Q24" s="1">
        <v>1187</v>
      </c>
      <c r="R24" s="1" t="s">
        <v>173</v>
      </c>
      <c r="S24" s="14">
        <v>297000</v>
      </c>
      <c r="T24" s="1">
        <v>45</v>
      </c>
      <c r="V24" s="1">
        <v>1187</v>
      </c>
      <c r="W24" s="1" t="s">
        <v>135</v>
      </c>
      <c r="X24" s="14"/>
      <c r="Y24" s="1"/>
      <c r="AA24" s="1">
        <v>1187</v>
      </c>
      <c r="AB24" s="1" t="s">
        <v>135</v>
      </c>
      <c r="AC24" s="14"/>
      <c r="AD24" s="1"/>
    </row>
    <row r="25" spans="2:30" x14ac:dyDescent="0.25">
      <c r="B25" s="26">
        <v>1183</v>
      </c>
      <c r="C25" s="27" t="s">
        <v>54</v>
      </c>
      <c r="D25" s="28">
        <v>2625000</v>
      </c>
      <c r="E25" s="29">
        <v>21</v>
      </c>
      <c r="G25" s="1">
        <v>1183</v>
      </c>
      <c r="H25" s="1" t="s">
        <v>54</v>
      </c>
      <c r="I25" s="28">
        <v>0</v>
      </c>
      <c r="J25" s="29">
        <v>0</v>
      </c>
      <c r="L25" s="1">
        <v>1183</v>
      </c>
      <c r="M25" s="1" t="s">
        <v>54</v>
      </c>
      <c r="N25" s="14">
        <v>4428571.4285714282</v>
      </c>
      <c r="O25" s="1">
        <v>13</v>
      </c>
      <c r="Q25" s="1">
        <v>1183</v>
      </c>
      <c r="R25" s="1" t="s">
        <v>174</v>
      </c>
      <c r="S25" s="14">
        <v>85800</v>
      </c>
      <c r="T25" s="1">
        <v>13</v>
      </c>
      <c r="V25" s="1">
        <v>1183</v>
      </c>
      <c r="W25" s="1" t="s">
        <v>54</v>
      </c>
      <c r="X25" s="14"/>
      <c r="Y25" s="1"/>
      <c r="AA25" s="1">
        <v>1183</v>
      </c>
      <c r="AB25" s="1" t="s">
        <v>54</v>
      </c>
      <c r="AC25" s="14"/>
      <c r="AD25" s="1"/>
    </row>
    <row r="26" spans="2:30" x14ac:dyDescent="0.25">
      <c r="B26" s="26">
        <v>1055</v>
      </c>
      <c r="C26" s="27" t="s">
        <v>134</v>
      </c>
      <c r="D26" s="28">
        <v>6750000</v>
      </c>
      <c r="E26" s="29">
        <v>54</v>
      </c>
      <c r="G26" s="1">
        <v>1055</v>
      </c>
      <c r="H26" s="1" t="s">
        <v>134</v>
      </c>
      <c r="I26" s="28">
        <v>0</v>
      </c>
      <c r="J26" s="29">
        <v>0</v>
      </c>
      <c r="L26" s="1">
        <v>1187</v>
      </c>
      <c r="M26" s="1" t="s">
        <v>135</v>
      </c>
      <c r="N26" s="14">
        <v>4428571.4285714282</v>
      </c>
      <c r="O26" s="1">
        <v>13</v>
      </c>
      <c r="Q26" s="1">
        <v>1055</v>
      </c>
      <c r="R26" s="1" t="s">
        <v>175</v>
      </c>
      <c r="S26" s="14">
        <v>211200</v>
      </c>
      <c r="T26" s="1">
        <v>32</v>
      </c>
      <c r="V26" s="1">
        <v>1055</v>
      </c>
      <c r="W26" s="1" t="s">
        <v>134</v>
      </c>
      <c r="X26" s="14"/>
      <c r="Y26" s="1"/>
      <c r="AA26" s="1">
        <v>1055</v>
      </c>
      <c r="AB26" s="1" t="s">
        <v>134</v>
      </c>
      <c r="AC26" s="14"/>
      <c r="AD26" s="1"/>
    </row>
    <row r="27" spans="2:30" x14ac:dyDescent="0.25">
      <c r="B27" s="26">
        <v>1212</v>
      </c>
      <c r="C27" s="27" t="s">
        <v>29</v>
      </c>
      <c r="D27" s="28">
        <v>3000000</v>
      </c>
      <c r="E27" s="29">
        <v>24</v>
      </c>
      <c r="G27" s="1">
        <v>1212</v>
      </c>
      <c r="H27" s="1" t="s">
        <v>29</v>
      </c>
      <c r="I27" s="28">
        <v>0</v>
      </c>
      <c r="J27" s="29">
        <v>0</v>
      </c>
      <c r="L27" s="1">
        <v>1189</v>
      </c>
      <c r="M27" s="1" t="s">
        <v>100</v>
      </c>
      <c r="N27" s="14">
        <v>4428571.4285714282</v>
      </c>
      <c r="O27" s="1">
        <v>13</v>
      </c>
      <c r="Q27" s="1">
        <v>1212</v>
      </c>
      <c r="R27" s="1" t="s">
        <v>176</v>
      </c>
      <c r="S27" s="14">
        <v>99000</v>
      </c>
      <c r="T27" s="1">
        <v>15</v>
      </c>
      <c r="V27" s="1">
        <v>1212</v>
      </c>
      <c r="W27" s="1" t="s">
        <v>29</v>
      </c>
      <c r="X27" s="14"/>
      <c r="Y27" s="1"/>
      <c r="AA27" s="1">
        <v>1212</v>
      </c>
      <c r="AB27" s="1" t="s">
        <v>29</v>
      </c>
      <c r="AC27" s="14"/>
      <c r="AD27" s="1"/>
    </row>
    <row r="28" spans="2:30" x14ac:dyDescent="0.25">
      <c r="B28" s="26">
        <v>1007</v>
      </c>
      <c r="C28" s="27" t="s">
        <v>121</v>
      </c>
      <c r="D28" s="28">
        <v>7875000</v>
      </c>
      <c r="E28" s="29">
        <v>63</v>
      </c>
      <c r="G28" s="1">
        <v>1007</v>
      </c>
      <c r="H28" s="1" t="s">
        <v>121</v>
      </c>
      <c r="I28" s="28">
        <v>0</v>
      </c>
      <c r="J28" s="29">
        <v>0</v>
      </c>
      <c r="L28" s="1">
        <v>1212</v>
      </c>
      <c r="M28" s="1" t="s">
        <v>29</v>
      </c>
      <c r="N28" s="14">
        <v>4428571.4285714282</v>
      </c>
      <c r="O28" s="1">
        <v>13</v>
      </c>
      <c r="Q28" s="1">
        <v>1007</v>
      </c>
      <c r="R28" s="1" t="s">
        <v>177</v>
      </c>
      <c r="S28" s="14">
        <v>79200</v>
      </c>
      <c r="T28" s="1">
        <v>12</v>
      </c>
      <c r="V28" s="1">
        <v>1007</v>
      </c>
      <c r="W28" s="1" t="s">
        <v>121</v>
      </c>
      <c r="X28" s="14"/>
      <c r="Y28" s="1"/>
      <c r="AA28" s="1">
        <v>1007</v>
      </c>
      <c r="AB28" s="1" t="s">
        <v>121</v>
      </c>
      <c r="AC28" s="14"/>
      <c r="AD28" s="1"/>
    </row>
    <row r="29" spans="2:30" x14ac:dyDescent="0.25">
      <c r="B29" s="26">
        <v>1006</v>
      </c>
      <c r="C29" s="27" t="s">
        <v>122</v>
      </c>
      <c r="D29" s="28">
        <v>2337500</v>
      </c>
      <c r="E29" s="29">
        <v>18.700000000000003</v>
      </c>
      <c r="G29" s="1">
        <v>1006</v>
      </c>
      <c r="H29" s="1" t="s">
        <v>122</v>
      </c>
      <c r="I29" s="28">
        <v>0</v>
      </c>
      <c r="J29" s="29">
        <v>0</v>
      </c>
      <c r="L29" s="1">
        <v>1246</v>
      </c>
      <c r="M29" s="1" t="s">
        <v>15</v>
      </c>
      <c r="N29" s="14">
        <v>4428571.4285714282</v>
      </c>
      <c r="O29" s="1">
        <v>13</v>
      </c>
      <c r="Q29" s="1">
        <v>1047</v>
      </c>
      <c r="R29" s="1" t="s">
        <v>178</v>
      </c>
      <c r="S29" s="14">
        <v>105600</v>
      </c>
      <c r="T29" s="1">
        <v>16</v>
      </c>
      <c r="V29" s="1">
        <v>1047</v>
      </c>
      <c r="W29" s="1" t="s">
        <v>117</v>
      </c>
      <c r="X29" s="14"/>
      <c r="Y29" s="1"/>
      <c r="AA29" s="1">
        <v>1047</v>
      </c>
      <c r="AB29" s="1" t="s">
        <v>117</v>
      </c>
      <c r="AC29" s="14"/>
      <c r="AD29" s="1"/>
    </row>
    <row r="30" spans="2:30" x14ac:dyDescent="0.25">
      <c r="B30" s="26">
        <v>1047</v>
      </c>
      <c r="C30" s="27" t="s">
        <v>117</v>
      </c>
      <c r="D30" s="28">
        <v>4250000</v>
      </c>
      <c r="E30" s="29">
        <v>34</v>
      </c>
      <c r="G30" s="1">
        <v>1047</v>
      </c>
      <c r="H30" s="1" t="s">
        <v>117</v>
      </c>
      <c r="I30" s="28">
        <v>0</v>
      </c>
      <c r="J30" s="29">
        <v>0</v>
      </c>
      <c r="L30" s="1">
        <v>1251</v>
      </c>
      <c r="M30" s="1" t="s">
        <v>20</v>
      </c>
      <c r="N30" s="14">
        <v>4428571.4285714282</v>
      </c>
      <c r="O30" s="1">
        <v>13</v>
      </c>
      <c r="Q30" s="1">
        <v>1185</v>
      </c>
      <c r="R30" s="1" t="s">
        <v>179</v>
      </c>
      <c r="S30" s="14">
        <v>158400</v>
      </c>
      <c r="T30" s="1">
        <v>25</v>
      </c>
      <c r="V30" s="1">
        <v>1185</v>
      </c>
      <c r="W30" s="1" t="s">
        <v>123</v>
      </c>
      <c r="X30" s="14"/>
      <c r="Y30" s="1"/>
      <c r="AA30" s="1">
        <v>1185</v>
      </c>
      <c r="AB30" s="1" t="s">
        <v>123</v>
      </c>
      <c r="AC30" s="14"/>
      <c r="AD30" s="1"/>
    </row>
    <row r="31" spans="2:30" x14ac:dyDescent="0.25">
      <c r="B31" s="26">
        <v>1187</v>
      </c>
      <c r="C31" s="27" t="s">
        <v>135</v>
      </c>
      <c r="D31" s="28">
        <v>5775000.0000000009</v>
      </c>
      <c r="E31" s="29">
        <v>46.2</v>
      </c>
      <c r="G31" s="1">
        <v>1187</v>
      </c>
      <c r="H31" s="1" t="s">
        <v>135</v>
      </c>
      <c r="I31" s="28">
        <v>753000</v>
      </c>
      <c r="J31" s="29">
        <v>3</v>
      </c>
      <c r="Q31" s="1">
        <v>1189</v>
      </c>
      <c r="R31" s="1" t="s">
        <v>180</v>
      </c>
      <c r="S31" s="14">
        <v>99000</v>
      </c>
      <c r="T31" s="1">
        <v>15</v>
      </c>
      <c r="V31" s="1">
        <v>1189</v>
      </c>
      <c r="W31" s="1" t="s">
        <v>100</v>
      </c>
      <c r="X31" s="14"/>
      <c r="Y31" s="1"/>
      <c r="AA31" s="1">
        <v>1189</v>
      </c>
      <c r="AB31" s="1" t="s">
        <v>100</v>
      </c>
      <c r="AC31" s="14"/>
      <c r="AD31" s="1"/>
    </row>
    <row r="32" spans="2:30" x14ac:dyDescent="0.25">
      <c r="B32" s="26">
        <v>1185</v>
      </c>
      <c r="C32" s="27" t="s">
        <v>123</v>
      </c>
      <c r="D32" s="28">
        <v>10375000</v>
      </c>
      <c r="E32" s="29">
        <v>83</v>
      </c>
      <c r="G32" s="1">
        <v>1185</v>
      </c>
      <c r="H32" s="1" t="s">
        <v>123</v>
      </c>
      <c r="I32" s="28">
        <v>1380500</v>
      </c>
      <c r="J32" s="29">
        <v>5.5</v>
      </c>
      <c r="Q32" s="1">
        <v>1046</v>
      </c>
      <c r="R32" s="1" t="s">
        <v>181</v>
      </c>
      <c r="S32" s="14">
        <v>158400</v>
      </c>
      <c r="T32" s="1">
        <v>24</v>
      </c>
      <c r="V32" s="1">
        <v>1046</v>
      </c>
      <c r="W32" s="1" t="s">
        <v>13</v>
      </c>
      <c r="X32" s="14"/>
      <c r="Y32" s="1"/>
      <c r="AA32" s="1">
        <v>1046</v>
      </c>
      <c r="AB32" s="1" t="s">
        <v>13</v>
      </c>
      <c r="AC32" s="14"/>
      <c r="AD32" s="1"/>
    </row>
    <row r="33" spans="2:30" x14ac:dyDescent="0.25">
      <c r="B33" s="26">
        <v>1189</v>
      </c>
      <c r="C33" s="27" t="s">
        <v>100</v>
      </c>
      <c r="D33" s="28">
        <v>5250000</v>
      </c>
      <c r="E33" s="29">
        <v>42</v>
      </c>
      <c r="G33" s="1">
        <v>1189</v>
      </c>
      <c r="H33" s="1" t="s">
        <v>100</v>
      </c>
      <c r="I33" s="28">
        <v>753000</v>
      </c>
      <c r="J33" s="29">
        <v>3</v>
      </c>
      <c r="Q33" s="1">
        <v>1039</v>
      </c>
      <c r="R33" s="1" t="s">
        <v>182</v>
      </c>
      <c r="S33" s="14">
        <v>105600</v>
      </c>
      <c r="T33" s="1">
        <v>16</v>
      </c>
      <c r="V33" s="1">
        <v>1039</v>
      </c>
      <c r="W33" s="1" t="s">
        <v>118</v>
      </c>
      <c r="X33" s="14"/>
      <c r="Y33" s="1"/>
      <c r="AA33" s="1">
        <v>1039</v>
      </c>
      <c r="AB33" s="1" t="s">
        <v>118</v>
      </c>
      <c r="AC33" s="14"/>
      <c r="AD33" s="1"/>
    </row>
    <row r="34" spans="2:30" x14ac:dyDescent="0.25">
      <c r="B34" s="26">
        <v>1034</v>
      </c>
      <c r="C34" s="27" t="s">
        <v>130</v>
      </c>
      <c r="D34" s="28">
        <v>2250000</v>
      </c>
      <c r="E34" s="29">
        <v>18</v>
      </c>
      <c r="G34" s="1">
        <v>1034</v>
      </c>
      <c r="H34" s="1" t="s">
        <v>130</v>
      </c>
      <c r="I34" s="28">
        <v>0</v>
      </c>
      <c r="J34" s="29">
        <v>0</v>
      </c>
      <c r="Q34" s="1">
        <v>1058</v>
      </c>
      <c r="R34" s="1" t="s">
        <v>183</v>
      </c>
      <c r="S34" s="14">
        <v>79200</v>
      </c>
      <c r="T34" s="30">
        <v>12</v>
      </c>
      <c r="V34" s="1">
        <v>1058</v>
      </c>
      <c r="W34" s="1" t="s">
        <v>126</v>
      </c>
      <c r="X34" s="14"/>
      <c r="Y34" s="1"/>
      <c r="AA34" s="1">
        <v>1058</v>
      </c>
      <c r="AB34" s="1" t="s">
        <v>126</v>
      </c>
      <c r="AC34" s="14"/>
      <c r="AD34" s="1"/>
    </row>
    <row r="35" spans="2:30" x14ac:dyDescent="0.25">
      <c r="B35" s="26">
        <v>1046</v>
      </c>
      <c r="C35" s="27" t="s">
        <v>13</v>
      </c>
      <c r="D35" s="28">
        <v>3625000</v>
      </c>
      <c r="E35" s="29">
        <v>29</v>
      </c>
      <c r="G35" s="1">
        <v>1046</v>
      </c>
      <c r="H35" s="1" t="s">
        <v>13</v>
      </c>
      <c r="I35" s="28">
        <v>1380500</v>
      </c>
      <c r="J35" s="29">
        <v>5.5</v>
      </c>
      <c r="Q35" s="1">
        <v>1006</v>
      </c>
      <c r="R35" s="1" t="s">
        <v>184</v>
      </c>
      <c r="S35" s="14">
        <v>79200</v>
      </c>
      <c r="T35" s="1">
        <v>12</v>
      </c>
      <c r="V35" s="1">
        <v>1006</v>
      </c>
      <c r="W35" s="1" t="s">
        <v>122</v>
      </c>
      <c r="X35" s="14"/>
      <c r="Y35" s="1"/>
      <c r="AA35" s="1">
        <v>1006</v>
      </c>
      <c r="AB35" s="1" t="s">
        <v>122</v>
      </c>
      <c r="AC35" s="14"/>
      <c r="AD35" s="1"/>
    </row>
    <row r="36" spans="2:30" x14ac:dyDescent="0.25">
      <c r="B36" s="26">
        <v>1039</v>
      </c>
      <c r="C36" s="27" t="s">
        <v>118</v>
      </c>
      <c r="D36" s="28">
        <v>3987500.0000000005</v>
      </c>
      <c r="E36" s="29">
        <v>31.900000000000002</v>
      </c>
      <c r="G36" s="1">
        <v>1039</v>
      </c>
      <c r="H36" s="1" t="s">
        <v>118</v>
      </c>
      <c r="I36" s="28">
        <v>0</v>
      </c>
      <c r="J36" s="29">
        <v>0</v>
      </c>
      <c r="Q36" s="1">
        <v>1034</v>
      </c>
      <c r="R36" s="1" t="s">
        <v>185</v>
      </c>
      <c r="S36" s="14">
        <v>52800</v>
      </c>
      <c r="T36" s="1">
        <v>8</v>
      </c>
      <c r="V36" s="1">
        <v>1034</v>
      </c>
      <c r="W36" s="1" t="s">
        <v>130</v>
      </c>
      <c r="X36" s="14"/>
      <c r="Y36" s="1"/>
      <c r="AA36" s="1">
        <v>1034</v>
      </c>
      <c r="AB36" s="1" t="s">
        <v>130</v>
      </c>
      <c r="AC36" s="14"/>
      <c r="AD36" s="1"/>
    </row>
  </sheetData>
  <mergeCells count="6">
    <mergeCell ref="AA2:AD2"/>
    <mergeCell ref="B2:E2"/>
    <mergeCell ref="G2:J2"/>
    <mergeCell ref="L2:O2"/>
    <mergeCell ref="Q2:T2"/>
    <mergeCell ref="V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1"/>
  <sheetViews>
    <sheetView topLeftCell="I92" zoomScale="78" zoomScaleNormal="78" workbookViewId="0">
      <selection activeCell="O118" sqref="O118"/>
    </sheetView>
  </sheetViews>
  <sheetFormatPr baseColWidth="10" defaultRowHeight="15" x14ac:dyDescent="0.25"/>
  <cols>
    <col min="2" max="2" width="16.7109375" style="109" customWidth="1"/>
    <col min="3" max="3" width="12.28515625" customWidth="1"/>
    <col min="4" max="4" width="13.85546875" customWidth="1"/>
    <col min="5" max="5" width="11.7109375" bestFit="1" customWidth="1"/>
    <col min="6" max="6" width="16.5703125" customWidth="1"/>
    <col min="7" max="7" width="10.5703125" bestFit="1" customWidth="1"/>
    <col min="8" max="8" width="15.140625" customWidth="1"/>
    <col min="9" max="9" width="14.7109375" customWidth="1"/>
    <col min="10" max="10" width="16.85546875" customWidth="1"/>
    <col min="11" max="11" width="9.28515625" bestFit="1" customWidth="1"/>
    <col min="12" max="12" width="14" customWidth="1"/>
    <col min="14" max="14" width="17.42578125" style="129" customWidth="1"/>
    <col min="15" max="15" width="13.42578125" style="129" customWidth="1"/>
    <col min="16" max="16" width="18.28515625" customWidth="1"/>
    <col min="17" max="17" width="13.28515625" customWidth="1"/>
    <col min="18" max="18" width="14.28515625" customWidth="1"/>
    <col min="19" max="19" width="12.140625" customWidth="1"/>
    <col min="20" max="20" width="15" customWidth="1"/>
    <col min="21" max="21" width="9.28515625" customWidth="1"/>
    <col min="23" max="23" width="13.85546875" customWidth="1"/>
    <col min="24" max="24" width="9.28515625" bestFit="1" customWidth="1"/>
    <col min="25" max="25" width="14.7109375" customWidth="1"/>
  </cols>
  <sheetData>
    <row r="1" spans="1:25" x14ac:dyDescent="0.25">
      <c r="B1" s="149" t="s">
        <v>233</v>
      </c>
      <c r="C1" s="150"/>
      <c r="D1" s="102" t="s">
        <v>272</v>
      </c>
      <c r="F1" s="149" t="s">
        <v>234</v>
      </c>
      <c r="G1" s="150"/>
      <c r="H1" s="102" t="s">
        <v>272</v>
      </c>
      <c r="J1" s="149" t="s">
        <v>218</v>
      </c>
      <c r="K1" s="150"/>
      <c r="L1" s="102" t="s">
        <v>272</v>
      </c>
      <c r="N1" s="151" t="s">
        <v>0</v>
      </c>
      <c r="O1" s="152"/>
      <c r="P1" s="102" t="s">
        <v>272</v>
      </c>
      <c r="R1" s="149" t="s">
        <v>149</v>
      </c>
      <c r="S1" s="150"/>
      <c r="T1" s="102" t="s">
        <v>272</v>
      </c>
      <c r="U1" s="102"/>
      <c r="W1" s="149" t="s">
        <v>150</v>
      </c>
      <c r="X1" s="150"/>
      <c r="Y1" t="s">
        <v>272</v>
      </c>
    </row>
    <row r="2" spans="1:25" ht="16.5" customHeight="1" x14ac:dyDescent="0.25">
      <c r="B2" s="108" t="s">
        <v>231</v>
      </c>
      <c r="C2" s="93" t="s">
        <v>232</v>
      </c>
      <c r="D2" s="102"/>
      <c r="F2" s="93" t="s">
        <v>231</v>
      </c>
      <c r="G2" s="93" t="s">
        <v>232</v>
      </c>
      <c r="H2" s="102"/>
      <c r="J2" s="93" t="s">
        <v>231</v>
      </c>
      <c r="K2" s="93" t="s">
        <v>232</v>
      </c>
      <c r="L2" s="102"/>
      <c r="N2" s="127" t="s">
        <v>231</v>
      </c>
      <c r="O2" s="127" t="s">
        <v>378</v>
      </c>
      <c r="P2" s="102"/>
      <c r="R2" s="93" t="s">
        <v>231</v>
      </c>
      <c r="S2" s="93" t="s">
        <v>232</v>
      </c>
      <c r="T2" s="102"/>
      <c r="U2" s="102"/>
      <c r="W2" s="93" t="s">
        <v>231</v>
      </c>
      <c r="X2" s="93" t="s">
        <v>349</v>
      </c>
    </row>
    <row r="3" spans="1:25" x14ac:dyDescent="0.25">
      <c r="A3" s="107">
        <v>1003</v>
      </c>
      <c r="B3" s="125">
        <v>13275906</v>
      </c>
      <c r="C3" s="125">
        <v>7</v>
      </c>
      <c r="D3" s="105">
        <f>VLOOKUP(B3,'Informe x Asesor'!$C$7:$C$1119,1,FALSE)</f>
        <v>13275906</v>
      </c>
      <c r="E3" s="103">
        <v>1016</v>
      </c>
      <c r="F3" s="125">
        <v>1090399192</v>
      </c>
      <c r="G3" s="125">
        <v>1</v>
      </c>
      <c r="H3" s="105">
        <f>VLOOKUP(F3,'Informe x Asesor'!$C$7:$C$1119,1,FALSE)</f>
        <v>1090399192</v>
      </c>
      <c r="I3" s="138">
        <v>1003</v>
      </c>
      <c r="J3" s="123">
        <v>13275906</v>
      </c>
      <c r="K3" s="123">
        <v>1</v>
      </c>
      <c r="L3" s="105">
        <f>VLOOKUP(J3,'Informe x Asesor'!$C$7:$C$1119,1,FALSE)</f>
        <v>13275906</v>
      </c>
      <c r="M3" s="144">
        <v>1003</v>
      </c>
      <c r="N3" s="123">
        <v>1090388225</v>
      </c>
      <c r="O3" s="124">
        <v>10</v>
      </c>
      <c r="P3" s="105">
        <f>VLOOKUP(N3,'Informe x Asesor'!$C$7:$C$200,1,FALSE)</f>
        <v>1090388225</v>
      </c>
      <c r="Q3" s="144">
        <v>1003</v>
      </c>
      <c r="R3" s="123">
        <v>1090376879</v>
      </c>
      <c r="S3" s="124">
        <v>2</v>
      </c>
      <c r="T3" s="105">
        <f>VLOOKUP(R3,'Informe x Asesor'!$C$7:$C$1166,1,FALSE)</f>
        <v>1090376879</v>
      </c>
      <c r="V3" s="144">
        <v>1003</v>
      </c>
      <c r="W3" s="123">
        <v>1090376879</v>
      </c>
      <c r="X3" s="124">
        <v>4</v>
      </c>
      <c r="Y3" s="105">
        <f>VLOOKUP(W3,'Informe x Asesor'!$C$7:$C$1166,1,FALSE)</f>
        <v>1090376879</v>
      </c>
    </row>
    <row r="4" spans="1:25" x14ac:dyDescent="0.25">
      <c r="A4" s="107">
        <v>1003</v>
      </c>
      <c r="B4" s="125">
        <v>17525371</v>
      </c>
      <c r="C4" s="125">
        <v>5</v>
      </c>
      <c r="D4" s="105">
        <f>VLOOKUP(B4,'Informe x Asesor'!$C$7:$C$1119,1,FALSE)</f>
        <v>17525371</v>
      </c>
      <c r="E4" s="103">
        <v>1045</v>
      </c>
      <c r="F4" s="125">
        <v>1061704650</v>
      </c>
      <c r="G4" s="125">
        <v>1</v>
      </c>
      <c r="H4" s="105">
        <f>VLOOKUP(F4,'Informe x Asesor'!$C$7:$C$1119,1,FALSE)</f>
        <v>1061704650</v>
      </c>
      <c r="I4" s="138">
        <v>1003</v>
      </c>
      <c r="J4" s="123">
        <v>37279792</v>
      </c>
      <c r="K4" s="123">
        <v>1</v>
      </c>
      <c r="L4" s="105">
        <f>VLOOKUP(J4,'Informe x Asesor'!$C$7:$C$1119,1,FALSE)</f>
        <v>37279792</v>
      </c>
      <c r="M4" s="144">
        <v>1003</v>
      </c>
      <c r="N4" s="123">
        <v>13275906</v>
      </c>
      <c r="O4" s="124">
        <v>1</v>
      </c>
      <c r="P4" s="105">
        <f>VLOOKUP(N4,'Informe x Asesor'!$C$7:$C$200,1,FALSE)</f>
        <v>13275906</v>
      </c>
      <c r="Q4" s="144">
        <v>1003</v>
      </c>
      <c r="R4" s="123">
        <v>1090388225</v>
      </c>
      <c r="S4" s="124">
        <v>1</v>
      </c>
      <c r="T4" s="105">
        <f>VLOOKUP(R4,'Informe x Asesor'!$C$7:$C$1166,1,FALSE)</f>
        <v>1090388225</v>
      </c>
      <c r="V4" s="144">
        <v>1003</v>
      </c>
      <c r="W4" s="123">
        <v>1090388225</v>
      </c>
      <c r="X4" s="124">
        <v>4</v>
      </c>
      <c r="Y4" s="105">
        <f>VLOOKUP(W4,'Informe x Asesor'!$C$7:$C$1166,1,FALSE)</f>
        <v>1090388225</v>
      </c>
    </row>
    <row r="5" spans="1:25" x14ac:dyDescent="0.25">
      <c r="A5" s="107">
        <v>1003</v>
      </c>
      <c r="B5" s="125">
        <v>37279792</v>
      </c>
      <c r="C5" s="125">
        <v>4</v>
      </c>
      <c r="D5" s="105">
        <f>VLOOKUP(B5,'Informe x Asesor'!$C$7:$C$1119,1,FALSE)</f>
        <v>37279792</v>
      </c>
      <c r="E5" s="103">
        <v>1046</v>
      </c>
      <c r="F5" s="125">
        <v>49773062</v>
      </c>
      <c r="G5" s="125">
        <v>2</v>
      </c>
      <c r="H5" s="105">
        <f>VLOOKUP(F5,'Informe x Asesor'!$C$7:$C$1119,1,FALSE)</f>
        <v>49773062</v>
      </c>
      <c r="I5" s="138">
        <v>1003</v>
      </c>
      <c r="J5" s="123">
        <v>88240478</v>
      </c>
      <c r="K5" s="123">
        <v>5</v>
      </c>
      <c r="L5" s="105">
        <f>VLOOKUP(J5,'Informe x Asesor'!$C$7:$C$1119,1,FALSE)</f>
        <v>88240478</v>
      </c>
      <c r="M5" s="144">
        <v>1003</v>
      </c>
      <c r="N5" s="123">
        <v>37279792</v>
      </c>
      <c r="O5" s="124">
        <v>1</v>
      </c>
      <c r="P5" s="105">
        <f>VLOOKUP(N5,'Informe x Asesor'!$C$7:$C$200,1,FALSE)</f>
        <v>37279792</v>
      </c>
      <c r="Q5" s="144">
        <v>1003</v>
      </c>
      <c r="R5" s="123">
        <v>17525371</v>
      </c>
      <c r="S5" s="124">
        <v>1</v>
      </c>
      <c r="T5" s="105">
        <f>VLOOKUP(R5,'Informe x Asesor'!$C$7:$C$1166,1,FALSE)</f>
        <v>17525371</v>
      </c>
      <c r="V5" s="144">
        <v>1003</v>
      </c>
      <c r="W5" s="123">
        <v>13259895</v>
      </c>
      <c r="X5" s="124">
        <v>10</v>
      </c>
      <c r="Y5" s="105">
        <f>VLOOKUP(W5,'Informe x Asesor'!$C$7:$C$1166,1,FALSE)</f>
        <v>13259895</v>
      </c>
    </row>
    <row r="6" spans="1:25" x14ac:dyDescent="0.25">
      <c r="A6" s="107">
        <v>1003</v>
      </c>
      <c r="B6" s="125">
        <v>88232048</v>
      </c>
      <c r="C6" s="125">
        <v>7</v>
      </c>
      <c r="D6" s="105">
        <f>VLOOKUP(B6,'Informe x Asesor'!$C$7:$C$1119,1,FALSE)</f>
        <v>88232048</v>
      </c>
      <c r="E6" s="107">
        <v>1131</v>
      </c>
      <c r="F6" s="125">
        <v>33025654</v>
      </c>
      <c r="G6" s="125">
        <v>3</v>
      </c>
      <c r="H6" s="105">
        <f>VLOOKUP(F6,'Informe x Asesor'!$C$7:$C$1119,1,FALSE)</f>
        <v>33025654</v>
      </c>
      <c r="I6" s="139">
        <v>1003</v>
      </c>
      <c r="J6" s="123">
        <v>88254944</v>
      </c>
      <c r="K6" s="123">
        <v>1</v>
      </c>
      <c r="L6" s="105">
        <f>VLOOKUP(J6,'Informe x Asesor'!$C$7:$C$1119,1,FALSE)</f>
        <v>88254944</v>
      </c>
      <c r="M6" s="144">
        <v>1003</v>
      </c>
      <c r="N6" s="123">
        <v>88240478</v>
      </c>
      <c r="O6" s="124">
        <v>7</v>
      </c>
      <c r="P6" s="105">
        <f>VLOOKUP(N6,'Informe x Asesor'!$C$7:$C$200,1,FALSE)</f>
        <v>88240478</v>
      </c>
      <c r="Q6" s="144">
        <v>1003</v>
      </c>
      <c r="R6" s="123">
        <v>37279792</v>
      </c>
      <c r="S6" s="124">
        <v>1</v>
      </c>
      <c r="T6" s="105">
        <f>VLOOKUP(R6,'Informe x Asesor'!$C$7:$C$1166,1,FALSE)</f>
        <v>37279792</v>
      </c>
      <c r="V6" s="144">
        <v>1003</v>
      </c>
      <c r="W6" s="123">
        <v>17525371</v>
      </c>
      <c r="X6" s="124">
        <v>3</v>
      </c>
      <c r="Y6" s="105">
        <f>VLOOKUP(W6,'Informe x Asesor'!$C$7:$C$1166,1,FALSE)</f>
        <v>17525371</v>
      </c>
    </row>
    <row r="7" spans="1:25" x14ac:dyDescent="0.25">
      <c r="A7" s="107">
        <v>1003</v>
      </c>
      <c r="B7" s="125">
        <v>88240478</v>
      </c>
      <c r="C7" s="125">
        <v>9</v>
      </c>
      <c r="D7" s="105">
        <f>VLOOKUP(B7,'Informe x Asesor'!$C$7:$C$1119,1,FALSE)</f>
        <v>88240478</v>
      </c>
      <c r="E7" s="103">
        <v>1131</v>
      </c>
      <c r="F7" s="125">
        <v>1143404731</v>
      </c>
      <c r="G7" s="125">
        <v>1</v>
      </c>
      <c r="H7" s="105">
        <f>VLOOKUP(F7,'Informe x Asesor'!$C$7:$C$1119,1,FALSE)</f>
        <v>1143404731</v>
      </c>
      <c r="I7" s="138">
        <v>1003</v>
      </c>
      <c r="J7" s="123">
        <v>88271827</v>
      </c>
      <c r="K7" s="123">
        <v>2</v>
      </c>
      <c r="L7" s="105">
        <f>VLOOKUP(J7,'Informe x Asesor'!$C$7:$C$1119,1,FALSE)</f>
        <v>88271827</v>
      </c>
      <c r="M7" s="144">
        <v>1003</v>
      </c>
      <c r="N7" s="123">
        <v>88254944</v>
      </c>
      <c r="O7" s="124">
        <v>6</v>
      </c>
      <c r="P7" s="105">
        <f>VLOOKUP(N7,'Informe x Asesor'!$C$7:$C$200,1,FALSE)</f>
        <v>88254944</v>
      </c>
      <c r="Q7" s="144">
        <v>1003</v>
      </c>
      <c r="R7" s="123">
        <v>88240478</v>
      </c>
      <c r="S7" s="124">
        <v>2</v>
      </c>
      <c r="T7" s="105">
        <f>VLOOKUP(R7,'Informe x Asesor'!$C$7:$C$1166,1,FALSE)</f>
        <v>88240478</v>
      </c>
      <c r="V7" s="144">
        <v>1003</v>
      </c>
      <c r="W7" s="123">
        <v>37279792</v>
      </c>
      <c r="X7" s="124">
        <v>4</v>
      </c>
      <c r="Y7" s="105">
        <f>VLOOKUP(W7,'Informe x Asesor'!$C$7:$C$1166,1,FALSE)</f>
        <v>37279792</v>
      </c>
    </row>
    <row r="8" spans="1:25" x14ac:dyDescent="0.25">
      <c r="A8" s="107">
        <v>1003</v>
      </c>
      <c r="B8" s="125">
        <v>88254944</v>
      </c>
      <c r="C8" s="125">
        <v>1</v>
      </c>
      <c r="D8" s="105">
        <f>VLOOKUP(B8,'Informe x Asesor'!$C$7:$C$1119,1,FALSE)</f>
        <v>88254944</v>
      </c>
      <c r="E8" s="107">
        <v>1141</v>
      </c>
      <c r="F8" s="125">
        <v>1075246832</v>
      </c>
      <c r="G8" s="125">
        <v>1</v>
      </c>
      <c r="H8" s="105">
        <f>VLOOKUP(F8,'Informe x Asesor'!$C$7:$C$1119,1,FALSE)</f>
        <v>1075246832</v>
      </c>
      <c r="I8" s="138">
        <v>1016</v>
      </c>
      <c r="J8" s="123">
        <v>1090377350</v>
      </c>
      <c r="K8" s="123">
        <v>2</v>
      </c>
      <c r="L8" s="105">
        <f>VLOOKUP(J8,'Informe x Asesor'!$C$7:$C$1119,1,FALSE)</f>
        <v>1090377350</v>
      </c>
      <c r="M8" s="145">
        <v>1003</v>
      </c>
      <c r="N8" s="123">
        <v>88271827</v>
      </c>
      <c r="O8" s="124">
        <v>9</v>
      </c>
      <c r="P8" s="105">
        <f>VLOOKUP(N8,'Informe x Asesor'!$C$7:$C$200,1,FALSE)</f>
        <v>88271827</v>
      </c>
      <c r="Q8" s="145">
        <v>1003</v>
      </c>
      <c r="R8" s="123">
        <v>88254944</v>
      </c>
      <c r="S8" s="124">
        <v>1</v>
      </c>
      <c r="T8" s="105">
        <f>VLOOKUP(R8,'Informe x Asesor'!$C$7:$C$1166,1,FALSE)</f>
        <v>88254944</v>
      </c>
      <c r="V8" s="144">
        <v>1003</v>
      </c>
      <c r="W8" s="123">
        <v>88232048</v>
      </c>
      <c r="X8" s="124">
        <v>2</v>
      </c>
      <c r="Y8" s="105">
        <f>VLOOKUP(W8,'Informe x Asesor'!$C$7:$C$1166,1,FALSE)</f>
        <v>88232048</v>
      </c>
    </row>
    <row r="9" spans="1:25" x14ac:dyDescent="0.25">
      <c r="A9" s="107">
        <v>1003</v>
      </c>
      <c r="B9" s="125">
        <v>88271827</v>
      </c>
      <c r="C9" s="125">
        <v>4</v>
      </c>
      <c r="D9" s="105">
        <f>VLOOKUP(B9,'Informe x Asesor'!$C$7:$C$1119,1,FALSE)</f>
        <v>88271827</v>
      </c>
      <c r="E9" s="103">
        <v>1141</v>
      </c>
      <c r="F9" s="125">
        <v>1117528604</v>
      </c>
      <c r="G9" s="125">
        <v>2</v>
      </c>
      <c r="H9" s="105">
        <f>VLOOKUP(F9,'Informe x Asesor'!$C$7:$C$1119,1,FALSE)</f>
        <v>1117528604</v>
      </c>
      <c r="I9" s="138">
        <v>1016</v>
      </c>
      <c r="J9" s="123">
        <v>1090386205</v>
      </c>
      <c r="K9" s="123">
        <v>1</v>
      </c>
      <c r="L9" s="105">
        <f>VLOOKUP(J9,'Informe x Asesor'!$C$7:$C$1119,1,FALSE)</f>
        <v>1090386205</v>
      </c>
      <c r="M9" s="144">
        <v>1005</v>
      </c>
      <c r="N9" s="123">
        <v>1067867312</v>
      </c>
      <c r="O9" s="124">
        <v>2</v>
      </c>
      <c r="P9" s="105">
        <f>VLOOKUP(N9,'Informe x Asesor'!$C$7:$C$200,1,FALSE)</f>
        <v>1067867312</v>
      </c>
      <c r="Q9" s="145">
        <v>1016</v>
      </c>
      <c r="R9" s="123">
        <v>1098623494</v>
      </c>
      <c r="S9" s="124">
        <v>1</v>
      </c>
      <c r="T9" s="105">
        <f>VLOOKUP(R9,'Informe x Asesor'!$C$7:$C$1166,1,FALSE)</f>
        <v>1098623494</v>
      </c>
      <c r="V9" s="144">
        <v>1003</v>
      </c>
      <c r="W9" s="123">
        <v>88254944</v>
      </c>
      <c r="X9" s="124">
        <v>4</v>
      </c>
      <c r="Y9" s="105">
        <f>VLOOKUP(W9,'Informe x Asesor'!$C$7:$C$1166,1,FALSE)</f>
        <v>88254944</v>
      </c>
    </row>
    <row r="10" spans="1:25" x14ac:dyDescent="0.25">
      <c r="A10" s="107">
        <v>1003</v>
      </c>
      <c r="B10" s="125">
        <v>1090376879</v>
      </c>
      <c r="C10" s="125">
        <v>4</v>
      </c>
      <c r="D10" s="105">
        <f>VLOOKUP(B10,'Informe x Asesor'!$C$7:$C$1119,1,FALSE)</f>
        <v>1090376879</v>
      </c>
      <c r="E10" s="107">
        <v>1178</v>
      </c>
      <c r="F10" s="125">
        <v>17689042</v>
      </c>
      <c r="G10" s="125">
        <v>3</v>
      </c>
      <c r="H10" s="105">
        <f>VLOOKUP(F10,'Informe x Asesor'!$C$7:$C$1119,1,FALSE)</f>
        <v>17689042</v>
      </c>
      <c r="I10" s="138">
        <v>1016</v>
      </c>
      <c r="J10" s="123">
        <v>1090399192</v>
      </c>
      <c r="K10" s="123">
        <v>3</v>
      </c>
      <c r="L10" s="105">
        <f>VLOOKUP(J10,'Informe x Asesor'!$C$7:$C$1119,1,FALSE)</f>
        <v>1090399192</v>
      </c>
      <c r="M10" s="144">
        <v>1005</v>
      </c>
      <c r="N10" s="123">
        <v>1067916764</v>
      </c>
      <c r="O10" s="124">
        <v>2</v>
      </c>
      <c r="P10" s="105">
        <f>VLOOKUP(N10,'Informe x Asesor'!$C$7:$C$200,1,FALSE)</f>
        <v>1067916764</v>
      </c>
      <c r="Q10" s="145">
        <v>1023</v>
      </c>
      <c r="R10" s="123">
        <v>13748083</v>
      </c>
      <c r="S10" s="124">
        <v>1</v>
      </c>
      <c r="T10" s="105">
        <f>VLOOKUP(R10,'Informe x Asesor'!$C$7:$C$1166,1,FALSE)</f>
        <v>13748083</v>
      </c>
      <c r="V10" s="145">
        <v>1003</v>
      </c>
      <c r="W10" s="123">
        <v>88271827</v>
      </c>
      <c r="X10" s="124">
        <v>3</v>
      </c>
      <c r="Y10" s="105">
        <f>VLOOKUP(W10,'Informe x Asesor'!$C$7:$C$1166,1,FALSE)</f>
        <v>88271827</v>
      </c>
    </row>
    <row r="11" spans="1:25" x14ac:dyDescent="0.25">
      <c r="A11" s="103">
        <v>1003</v>
      </c>
      <c r="B11" s="125">
        <v>1090388225</v>
      </c>
      <c r="C11" s="125">
        <v>3</v>
      </c>
      <c r="D11" s="105">
        <f>VLOOKUP(B11,'Informe x Asesor'!$C$7:$C$1119,1,FALSE)</f>
        <v>1090388225</v>
      </c>
      <c r="E11" s="107">
        <v>1178</v>
      </c>
      <c r="F11" s="125">
        <v>1080291031</v>
      </c>
      <c r="G11" s="125">
        <v>3</v>
      </c>
      <c r="H11" s="105">
        <f>VLOOKUP(F11,'Informe x Asesor'!$C$7:$C$1119,1,FALSE)</f>
        <v>1080291031</v>
      </c>
      <c r="I11" s="139">
        <v>1016</v>
      </c>
      <c r="J11" s="123">
        <v>1090496164</v>
      </c>
      <c r="K11" s="123">
        <v>2</v>
      </c>
      <c r="L11" s="105">
        <f>VLOOKUP(J11,'Informe x Asesor'!$C$7:$C$1119,1,FALSE)</f>
        <v>1090496164</v>
      </c>
      <c r="M11" s="144">
        <v>1005</v>
      </c>
      <c r="N11" s="123">
        <v>10933968</v>
      </c>
      <c r="O11" s="124">
        <v>3</v>
      </c>
      <c r="P11" s="105">
        <f>VLOOKUP(N11,'Informe x Asesor'!$C$7:$C$200,1,FALSE)</f>
        <v>10933968</v>
      </c>
      <c r="Q11" s="144">
        <v>1047</v>
      </c>
      <c r="R11" s="123">
        <v>46383533</v>
      </c>
      <c r="S11" s="124">
        <v>1</v>
      </c>
      <c r="T11" s="105">
        <f>VLOOKUP(R11,'Informe x Asesor'!$C$7:$C$1166,1,FALSE)</f>
        <v>46383533</v>
      </c>
      <c r="V11" s="144">
        <v>1005</v>
      </c>
      <c r="W11" s="123">
        <v>1067916764</v>
      </c>
      <c r="X11" s="124">
        <v>3</v>
      </c>
      <c r="Y11" s="105">
        <f>VLOOKUP(W11,'Informe x Asesor'!$C$7:$C$1166,1,FALSE)</f>
        <v>1067916764</v>
      </c>
    </row>
    <row r="12" spans="1:25" x14ac:dyDescent="0.25">
      <c r="A12" s="107">
        <v>1005</v>
      </c>
      <c r="B12" s="125">
        <v>10933968</v>
      </c>
      <c r="C12" s="125">
        <v>3</v>
      </c>
      <c r="D12" s="105">
        <f>VLOOKUP(B12,'Informe x Asesor'!$C$7:$C$1119,1,FALSE)</f>
        <v>10933968</v>
      </c>
      <c r="E12" s="103">
        <v>1178</v>
      </c>
      <c r="F12" s="125">
        <v>1117517351</v>
      </c>
      <c r="G12" s="125">
        <v>2</v>
      </c>
      <c r="H12" s="105">
        <f>VLOOKUP(F12,'Informe x Asesor'!$C$7:$C$1119,1,FALSE)</f>
        <v>1117517351</v>
      </c>
      <c r="I12" s="138">
        <v>1016</v>
      </c>
      <c r="J12" s="123">
        <v>37272142</v>
      </c>
      <c r="K12" s="123">
        <v>1</v>
      </c>
      <c r="L12" s="105">
        <f>VLOOKUP(J12,'Informe x Asesor'!$C$7:$C$1119,1,FALSE)</f>
        <v>37272142</v>
      </c>
      <c r="M12" s="145">
        <v>1005</v>
      </c>
      <c r="N12" s="123">
        <v>50985506</v>
      </c>
      <c r="O12" s="124">
        <v>2</v>
      </c>
      <c r="P12" s="105">
        <f>VLOOKUP(N12,'Informe x Asesor'!$C$7:$C$200,1,FALSE)</f>
        <v>50985506</v>
      </c>
      <c r="Q12" s="145">
        <v>1047</v>
      </c>
      <c r="R12" s="123">
        <v>80224902</v>
      </c>
      <c r="S12" s="124">
        <v>10</v>
      </c>
      <c r="T12" s="105">
        <f>VLOOKUP(R12,'Informe x Asesor'!$C$7:$C$1166,1,FALSE)</f>
        <v>80224902</v>
      </c>
      <c r="V12" s="145">
        <v>1005</v>
      </c>
      <c r="W12" s="123">
        <v>10933968</v>
      </c>
      <c r="X12" s="124">
        <v>3</v>
      </c>
      <c r="Y12" s="105">
        <f>VLOOKUP(W12,'Informe x Asesor'!$C$7:$C$1166,1,FALSE)</f>
        <v>10933968</v>
      </c>
    </row>
    <row r="13" spans="1:25" x14ac:dyDescent="0.25">
      <c r="A13" s="107">
        <v>1005</v>
      </c>
      <c r="B13" s="125">
        <v>50985506</v>
      </c>
      <c r="C13" s="125">
        <v>2</v>
      </c>
      <c r="D13" s="105">
        <f>VLOOKUP(B13,'Informe x Asesor'!$C$7:$C$1119,1,FALSE)</f>
        <v>50985506</v>
      </c>
      <c r="E13" s="103">
        <v>1251</v>
      </c>
      <c r="F13" s="125">
        <v>1023870093</v>
      </c>
      <c r="G13" s="125">
        <v>1</v>
      </c>
      <c r="H13" s="105">
        <f>VLOOKUP(F13,'Informe x Asesor'!$C$7:$C$1119,1,FALSE)</f>
        <v>1023870093</v>
      </c>
      <c r="I13" s="138">
        <v>1023</v>
      </c>
      <c r="J13" s="123">
        <v>1094574650</v>
      </c>
      <c r="K13" s="123">
        <v>5</v>
      </c>
      <c r="L13" s="105">
        <f>VLOOKUP(J13,'Informe x Asesor'!$C$7:$C$1119,1,FALSE)</f>
        <v>1094574650</v>
      </c>
      <c r="M13" s="144">
        <v>1006</v>
      </c>
      <c r="N13" s="123">
        <v>1102838878</v>
      </c>
      <c r="O13" s="124">
        <v>1</v>
      </c>
      <c r="P13" s="105">
        <f>VLOOKUP(N13,'Informe x Asesor'!$C$7:$C$200,1,FALSE)</f>
        <v>1102838878</v>
      </c>
      <c r="Q13" s="145">
        <v>1055</v>
      </c>
      <c r="R13" s="123">
        <v>1065239548</v>
      </c>
      <c r="S13" s="124">
        <v>1</v>
      </c>
      <c r="T13" s="105">
        <f>VLOOKUP(R13,'Informe x Asesor'!$C$7:$C$1166,1,FALSE)</f>
        <v>1065239548</v>
      </c>
      <c r="V13" s="144">
        <v>1006</v>
      </c>
      <c r="W13" s="123">
        <v>1102838878</v>
      </c>
      <c r="X13" s="124">
        <v>1</v>
      </c>
      <c r="Y13" s="105">
        <f>VLOOKUP(W13,'Informe x Asesor'!$C$7:$C$1166,1,FALSE)</f>
        <v>1102838878</v>
      </c>
    </row>
    <row r="14" spans="1:25" x14ac:dyDescent="0.25">
      <c r="A14" s="107">
        <v>1005</v>
      </c>
      <c r="B14" s="125">
        <v>1067867312</v>
      </c>
      <c r="C14" s="125">
        <v>1</v>
      </c>
      <c r="D14" s="105">
        <f>VLOOKUP(B14,'Informe x Asesor'!$C$7:$C$1119,1,FALSE)</f>
        <v>1067867312</v>
      </c>
      <c r="E14" s="103"/>
      <c r="F14" s="125"/>
      <c r="G14" s="126"/>
      <c r="H14" s="105" t="e">
        <f>VLOOKUP(F14,'Informe x Asesor'!$C$7:$C$1119,1,FALSE)</f>
        <v>#N/A</v>
      </c>
      <c r="I14" s="138">
        <v>1023</v>
      </c>
      <c r="J14" s="123">
        <v>1095913767</v>
      </c>
      <c r="K14" s="123">
        <v>1</v>
      </c>
      <c r="L14" s="105">
        <f>VLOOKUP(J14,'Informe x Asesor'!$C$7:$C$1119,1,FALSE)</f>
        <v>1095913767</v>
      </c>
      <c r="M14" s="144">
        <v>1006</v>
      </c>
      <c r="N14" s="123">
        <v>1128200452</v>
      </c>
      <c r="O14" s="124">
        <v>1</v>
      </c>
      <c r="P14" s="105">
        <f>VLOOKUP(N14,'Informe x Asesor'!$C$7:$C$200,1,FALSE)</f>
        <v>1128200452</v>
      </c>
      <c r="Q14" s="145">
        <v>1061</v>
      </c>
      <c r="R14" s="123">
        <v>1052403771</v>
      </c>
      <c r="S14" s="124">
        <v>2</v>
      </c>
      <c r="T14" s="105">
        <f>VLOOKUP(R14,'Informe x Asesor'!$C$7:$C$1166,1,FALSE)</f>
        <v>1052403771</v>
      </c>
      <c r="V14" s="144">
        <v>1006</v>
      </c>
      <c r="W14" s="123">
        <v>64550819</v>
      </c>
      <c r="X14" s="124">
        <v>1</v>
      </c>
      <c r="Y14" s="105">
        <f>VLOOKUP(W14,'Informe x Asesor'!$C$7:$C$1166,1,FALSE)</f>
        <v>64550819</v>
      </c>
    </row>
    <row r="15" spans="1:25" x14ac:dyDescent="0.25">
      <c r="A15" s="103">
        <v>1005</v>
      </c>
      <c r="B15" s="125">
        <v>1067916764</v>
      </c>
      <c r="C15" s="125">
        <v>1</v>
      </c>
      <c r="D15" s="105">
        <f>VLOOKUP(B15,'Informe x Asesor'!$C$7:$C$1119,1,FALSE)</f>
        <v>1067916764</v>
      </c>
      <c r="E15" s="110"/>
      <c r="F15" s="125"/>
      <c r="G15" s="126"/>
      <c r="H15" s="105" t="e">
        <f>VLOOKUP(F15,'Informe x Asesor'!$C$7:$C$1119,1,FALSE)</f>
        <v>#N/A</v>
      </c>
      <c r="I15" s="138">
        <v>1023</v>
      </c>
      <c r="J15" s="123">
        <v>13748083</v>
      </c>
      <c r="K15" s="123">
        <v>2</v>
      </c>
      <c r="L15" s="105">
        <f>VLOOKUP(J15,'Informe x Asesor'!$C$7:$C$1119,1,FALSE)</f>
        <v>13748083</v>
      </c>
      <c r="M15" s="144">
        <v>1006</v>
      </c>
      <c r="N15" s="123">
        <v>64550819</v>
      </c>
      <c r="O15" s="124">
        <v>1</v>
      </c>
      <c r="P15" s="105">
        <f>VLOOKUP(N15,'Informe x Asesor'!$C$7:$C$200,1,FALSE)</f>
        <v>64550819</v>
      </c>
      <c r="Q15" s="145">
        <v>1063</v>
      </c>
      <c r="R15" s="123">
        <v>60264444</v>
      </c>
      <c r="S15" s="124">
        <v>1</v>
      </c>
      <c r="T15" s="105">
        <f>VLOOKUP(R15,'Informe x Asesor'!$C$7:$C$1166,1,FALSE)</f>
        <v>60264444</v>
      </c>
      <c r="V15" s="144">
        <v>1006</v>
      </c>
      <c r="W15" s="123">
        <v>64558951</v>
      </c>
      <c r="X15" s="124">
        <v>2</v>
      </c>
      <c r="Y15" s="105">
        <f>VLOOKUP(W15,'Informe x Asesor'!$C$7:$C$1166,1,FALSE)</f>
        <v>64558951</v>
      </c>
    </row>
    <row r="16" spans="1:25" x14ac:dyDescent="0.25">
      <c r="A16" s="107">
        <v>1006</v>
      </c>
      <c r="B16" s="125">
        <v>92533979</v>
      </c>
      <c r="C16" s="125">
        <v>6</v>
      </c>
      <c r="D16" s="105">
        <f>VLOOKUP(B16,'Informe x Asesor'!$C$7:$C$1119,1,FALSE)</f>
        <v>92533979</v>
      </c>
      <c r="E16" s="110"/>
      <c r="F16" s="125"/>
      <c r="G16" s="126"/>
      <c r="H16" s="105" t="e">
        <f>VLOOKUP(F16,'Informe x Asesor'!$C$7:$C$1119,1,FALSE)</f>
        <v>#N/A</v>
      </c>
      <c r="I16" s="138">
        <v>1023</v>
      </c>
      <c r="J16" s="123">
        <v>60397120</v>
      </c>
      <c r="K16" s="123">
        <v>1</v>
      </c>
      <c r="L16" s="105">
        <f>VLOOKUP(J16,'Informe x Asesor'!$C$7:$C$1119,1,FALSE)</f>
        <v>60397120</v>
      </c>
      <c r="M16" s="144">
        <v>1006</v>
      </c>
      <c r="N16" s="123">
        <v>64558951</v>
      </c>
      <c r="O16" s="124">
        <v>3</v>
      </c>
      <c r="P16" s="105">
        <f>VLOOKUP(N16,'Informe x Asesor'!$C$7:$C$200,1,FALSE)</f>
        <v>64558951</v>
      </c>
      <c r="Q16" s="144">
        <v>1064</v>
      </c>
      <c r="R16" s="123">
        <v>1065866482</v>
      </c>
      <c r="S16" s="124">
        <v>1</v>
      </c>
      <c r="T16" s="105">
        <f>VLOOKUP(R16,'Informe x Asesor'!$C$7:$C$1166,1,FALSE)</f>
        <v>1065866482</v>
      </c>
      <c r="V16" s="145">
        <v>1006</v>
      </c>
      <c r="W16" s="123">
        <v>890206611</v>
      </c>
      <c r="X16" s="124">
        <v>2</v>
      </c>
      <c r="Y16" s="105">
        <f>VLOOKUP(W16,'Informe x Asesor'!$C$7:$C$1166,1,FALSE)</f>
        <v>890206611</v>
      </c>
    </row>
    <row r="17" spans="1:25" x14ac:dyDescent="0.25">
      <c r="A17" s="107">
        <v>1006</v>
      </c>
      <c r="B17" s="125">
        <v>1102838878</v>
      </c>
      <c r="C17" s="125">
        <v>2</v>
      </c>
      <c r="D17" s="105">
        <f>VLOOKUP(B17,'Informe x Asesor'!$C$7:$C$1119,1,FALSE)</f>
        <v>1102838878</v>
      </c>
      <c r="E17" s="103"/>
      <c r="F17" s="125"/>
      <c r="G17" s="126"/>
      <c r="H17" s="105" t="e">
        <f>VLOOKUP(F17,'Informe x Asesor'!$C$7:$C$1119,1,FALSE)</f>
        <v>#N/A</v>
      </c>
      <c r="I17" s="138">
        <v>1023</v>
      </c>
      <c r="J17" s="123">
        <v>63300456</v>
      </c>
      <c r="K17" s="123">
        <v>1</v>
      </c>
      <c r="L17" s="105">
        <f>VLOOKUP(J17,'Informe x Asesor'!$C$7:$C$1119,1,FALSE)</f>
        <v>63300456</v>
      </c>
      <c r="M17" s="145">
        <v>1006</v>
      </c>
      <c r="N17" s="123">
        <v>92533979</v>
      </c>
      <c r="O17" s="124">
        <v>4</v>
      </c>
      <c r="P17" s="105">
        <f>VLOOKUP(N17,'Informe x Asesor'!$C$7:$C$200,1,FALSE)</f>
        <v>92533979</v>
      </c>
      <c r="Q17" s="145">
        <v>1064</v>
      </c>
      <c r="R17" s="123">
        <v>1065890892</v>
      </c>
      <c r="S17" s="124">
        <v>1</v>
      </c>
      <c r="T17" s="105">
        <f>VLOOKUP(R17,'Informe x Asesor'!$C$7:$C$1166,1,FALSE)</f>
        <v>1065890892</v>
      </c>
      <c r="V17" s="144">
        <v>1016</v>
      </c>
      <c r="W17" s="123">
        <v>1090377350</v>
      </c>
      <c r="X17" s="124">
        <v>2</v>
      </c>
      <c r="Y17" s="105">
        <f>VLOOKUP(W17,'Informe x Asesor'!$C$7:$C$1166,1,FALSE)</f>
        <v>1090377350</v>
      </c>
    </row>
    <row r="18" spans="1:25" x14ac:dyDescent="0.25">
      <c r="A18" s="103">
        <v>1006</v>
      </c>
      <c r="B18" s="125">
        <v>1128200452</v>
      </c>
      <c r="C18" s="125">
        <v>2</v>
      </c>
      <c r="D18" s="105">
        <f>VLOOKUP(B18,'Informe x Asesor'!$C$7:$C$1119,1,FALSE)</f>
        <v>1128200452</v>
      </c>
      <c r="E18" s="110"/>
      <c r="F18" s="125"/>
      <c r="G18" s="126"/>
      <c r="H18" s="105" t="e">
        <f>VLOOKUP(F18,'Informe x Asesor'!$C$7:$C$1119,1,FALSE)</f>
        <v>#N/A</v>
      </c>
      <c r="I18" s="139">
        <v>1023</v>
      </c>
      <c r="J18" s="123">
        <v>63516073</v>
      </c>
      <c r="K18" s="123">
        <v>2</v>
      </c>
      <c r="L18" s="105">
        <f>VLOOKUP(J18,'Informe x Asesor'!$C$7:$C$1119,1,FALSE)</f>
        <v>63516073</v>
      </c>
      <c r="M18" s="145">
        <v>1007</v>
      </c>
      <c r="N18" s="123">
        <v>1124043219</v>
      </c>
      <c r="O18" s="124">
        <v>1</v>
      </c>
      <c r="P18" s="105">
        <f>VLOOKUP(N18,'Informe x Asesor'!$C$7:$C$200,1,FALSE)</f>
        <v>1124043219</v>
      </c>
      <c r="Q18" s="144">
        <v>1189</v>
      </c>
      <c r="R18" s="123">
        <v>33377750</v>
      </c>
      <c r="S18" s="124">
        <v>1</v>
      </c>
      <c r="T18" s="105">
        <f>VLOOKUP(R18,'Informe x Asesor'!$C$7:$C$1166,1,FALSE)</f>
        <v>33377750</v>
      </c>
      <c r="V18" s="144">
        <v>1016</v>
      </c>
      <c r="W18" s="123">
        <v>1090399192</v>
      </c>
      <c r="X18" s="124">
        <v>4</v>
      </c>
      <c r="Y18" s="105">
        <f>VLOOKUP(W18,'Informe x Asesor'!$C$7:$C$1166,1,FALSE)</f>
        <v>1090399192</v>
      </c>
    </row>
    <row r="19" spans="1:25" x14ac:dyDescent="0.25">
      <c r="A19" s="107">
        <v>1007</v>
      </c>
      <c r="B19" s="125">
        <v>1082842251</v>
      </c>
      <c r="C19" s="125">
        <v>2</v>
      </c>
      <c r="D19" s="105">
        <f>VLOOKUP(B19,'Informe x Asesor'!$C$7:$C$1119,1,FALSE)</f>
        <v>1082842251</v>
      </c>
      <c r="E19" s="110"/>
      <c r="F19" s="125"/>
      <c r="G19" s="126"/>
      <c r="H19" s="105" t="e">
        <f>VLOOKUP(F19,'Informe x Asesor'!$C$7:$C$1119,1,FALSE)</f>
        <v>#N/A</v>
      </c>
      <c r="I19" s="138">
        <v>1023</v>
      </c>
      <c r="J19" s="123">
        <v>91513505</v>
      </c>
      <c r="K19" s="123">
        <v>2</v>
      </c>
      <c r="L19" s="105">
        <f>VLOOKUP(J19,'Informe x Asesor'!$C$7:$C$1119,1,FALSE)</f>
        <v>91513505</v>
      </c>
      <c r="M19" s="144">
        <v>1016</v>
      </c>
      <c r="N19" s="123">
        <v>1090377350</v>
      </c>
      <c r="O19" s="124">
        <v>5</v>
      </c>
      <c r="P19" s="105">
        <f>VLOOKUP(N19,'Informe x Asesor'!$C$7:$C$200,1,FALSE)</f>
        <v>1090377350</v>
      </c>
      <c r="Q19" s="144">
        <v>1189</v>
      </c>
      <c r="R19" s="123">
        <v>40012605</v>
      </c>
      <c r="S19" s="124">
        <v>2</v>
      </c>
      <c r="T19" s="105">
        <f>VLOOKUP(R19,'Informe x Asesor'!$C$7:$C$1166,1,FALSE)</f>
        <v>40012605</v>
      </c>
      <c r="V19" s="144">
        <v>1016</v>
      </c>
      <c r="W19" s="123">
        <v>1090496164</v>
      </c>
      <c r="X19" s="124">
        <v>1</v>
      </c>
      <c r="Y19" s="105">
        <f>VLOOKUP(W19,'Informe x Asesor'!$C$7:$C$1166,1,FALSE)</f>
        <v>1090496164</v>
      </c>
    </row>
    <row r="20" spans="1:25" x14ac:dyDescent="0.25">
      <c r="A20" s="107">
        <v>1007</v>
      </c>
      <c r="B20" s="125">
        <v>1082997200</v>
      </c>
      <c r="C20" s="125">
        <v>1</v>
      </c>
      <c r="D20" s="105" t="e">
        <f>VLOOKUP(B20,'Informe x Asesor'!$C$7:$C$1119,1,FALSE)</f>
        <v>#N/A</v>
      </c>
      <c r="E20" s="103"/>
      <c r="F20" s="125"/>
      <c r="G20" s="126"/>
      <c r="H20" s="105" t="e">
        <f>VLOOKUP(F20,'Informe x Asesor'!$C$7:$C$1119,1,FALSE)</f>
        <v>#N/A</v>
      </c>
      <c r="I20" s="139">
        <v>1039</v>
      </c>
      <c r="J20" s="123">
        <v>20896779</v>
      </c>
      <c r="K20" s="123">
        <v>2</v>
      </c>
      <c r="L20" s="105">
        <f>VLOOKUP(J20,'Informe x Asesor'!$C$7:$C$1119,1,FALSE)</f>
        <v>20896779</v>
      </c>
      <c r="M20" s="144">
        <v>1016</v>
      </c>
      <c r="N20" s="123">
        <v>1090386205</v>
      </c>
      <c r="O20" s="124">
        <v>2</v>
      </c>
      <c r="P20" s="105">
        <f>VLOOKUP(N20,'Informe x Asesor'!$C$7:$C$200,1,FALSE)</f>
        <v>1090386205</v>
      </c>
      <c r="Q20" s="145">
        <v>1189</v>
      </c>
      <c r="R20" s="123">
        <v>6760693</v>
      </c>
      <c r="S20" s="124">
        <v>1</v>
      </c>
      <c r="T20" s="105">
        <f>VLOOKUP(R20,'Informe x Asesor'!$C$7:$C$1166,1,FALSE)</f>
        <v>6760693</v>
      </c>
      <c r="V20" s="145">
        <v>1016</v>
      </c>
      <c r="W20" s="123">
        <v>1098623494</v>
      </c>
      <c r="X20" s="124">
        <v>2</v>
      </c>
      <c r="Y20" s="105">
        <f>VLOOKUP(W20,'Informe x Asesor'!$C$7:$C$1166,1,FALSE)</f>
        <v>1098623494</v>
      </c>
    </row>
    <row r="21" spans="1:25" x14ac:dyDescent="0.25">
      <c r="A21" s="103">
        <v>1007</v>
      </c>
      <c r="B21" s="125">
        <v>1124043219</v>
      </c>
      <c r="C21" s="125">
        <v>9</v>
      </c>
      <c r="D21" s="105">
        <f>VLOOKUP(B21,'Informe x Asesor'!$C$7:$C$1119,1,FALSE)</f>
        <v>1124043219</v>
      </c>
      <c r="E21" s="103"/>
      <c r="F21" s="125"/>
      <c r="G21" s="126"/>
      <c r="H21" s="105" t="e">
        <f>VLOOKUP(F21,'Informe x Asesor'!$C$7:$C$1119,1,FALSE)</f>
        <v>#N/A</v>
      </c>
      <c r="I21" s="138">
        <v>1039</v>
      </c>
      <c r="J21" s="123">
        <v>21189142</v>
      </c>
      <c r="K21" s="123">
        <v>1</v>
      </c>
      <c r="L21" s="105">
        <f>VLOOKUP(J21,'Informe x Asesor'!$C$7:$C$1119,1,FALSE)</f>
        <v>21189142</v>
      </c>
      <c r="M21" s="144">
        <v>1016</v>
      </c>
      <c r="N21" s="123">
        <v>1090399192</v>
      </c>
      <c r="O21" s="124">
        <v>4</v>
      </c>
      <c r="P21" s="105">
        <f>VLOOKUP(N21,'Informe x Asesor'!$C$7:$C$200,1,FALSE)</f>
        <v>1090399192</v>
      </c>
      <c r="Q21" s="144">
        <v>1212</v>
      </c>
      <c r="R21" s="123">
        <v>37893881</v>
      </c>
      <c r="S21" s="124">
        <v>1</v>
      </c>
      <c r="T21" s="105">
        <f>VLOOKUP(R21,'Informe x Asesor'!$C$7:$C$1166,1,FALSE)</f>
        <v>37893881</v>
      </c>
      <c r="V21" s="144">
        <v>1023</v>
      </c>
      <c r="W21" s="123">
        <v>1094574650</v>
      </c>
      <c r="X21" s="124">
        <v>3</v>
      </c>
      <c r="Y21" s="105">
        <f>VLOOKUP(W21,'Informe x Asesor'!$C$7:$C$1166,1,FALSE)</f>
        <v>1094574650</v>
      </c>
    </row>
    <row r="22" spans="1:25" x14ac:dyDescent="0.25">
      <c r="A22" s="107">
        <v>1016</v>
      </c>
      <c r="B22" s="125">
        <v>37272142</v>
      </c>
      <c r="C22" s="125">
        <v>1</v>
      </c>
      <c r="D22" s="105">
        <f>VLOOKUP(B22,'Informe x Asesor'!$C$7:$C$1119,1,FALSE)</f>
        <v>37272142</v>
      </c>
      <c r="E22" s="110"/>
      <c r="F22" s="125"/>
      <c r="G22" s="126"/>
      <c r="H22" s="105" t="e">
        <f>VLOOKUP(F22,'Informe x Asesor'!$C$7:$C$1119,1,FALSE)</f>
        <v>#N/A</v>
      </c>
      <c r="I22" s="139">
        <v>1047</v>
      </c>
      <c r="J22" s="123">
        <v>46383533</v>
      </c>
      <c r="K22" s="123">
        <v>2</v>
      </c>
      <c r="L22" s="105">
        <f>VLOOKUP(J22,'Informe x Asesor'!$C$7:$C$1119,1,FALSE)</f>
        <v>46383533</v>
      </c>
      <c r="M22" s="144">
        <v>1016</v>
      </c>
      <c r="N22" s="123">
        <v>1090496164</v>
      </c>
      <c r="O22" s="124">
        <v>3</v>
      </c>
      <c r="P22" s="105">
        <f>VLOOKUP(N22,'Informe x Asesor'!$C$7:$C$200,1,FALSE)</f>
        <v>1090496164</v>
      </c>
      <c r="Q22" s="145">
        <v>1212</v>
      </c>
      <c r="R22" s="123">
        <v>91079206</v>
      </c>
      <c r="S22" s="124">
        <v>1</v>
      </c>
      <c r="T22" s="105">
        <f>VLOOKUP(R22,'Informe x Asesor'!$C$7:$C$1166,1,FALSE)</f>
        <v>91079206</v>
      </c>
      <c r="V22" s="144">
        <v>1023</v>
      </c>
      <c r="W22" s="123">
        <v>60397120</v>
      </c>
      <c r="X22" s="124">
        <v>1</v>
      </c>
      <c r="Y22" s="105">
        <f>VLOOKUP(W22,'Informe x Asesor'!$C$7:$C$1166,1,FALSE)</f>
        <v>60397120</v>
      </c>
    </row>
    <row r="23" spans="1:25" x14ac:dyDescent="0.25">
      <c r="A23" s="107">
        <v>1016</v>
      </c>
      <c r="B23" s="125">
        <v>1090377350</v>
      </c>
      <c r="C23" s="125">
        <v>7</v>
      </c>
      <c r="D23" s="105">
        <f>VLOOKUP(B23,'Informe x Asesor'!$C$7:$C$1119,1,FALSE)</f>
        <v>1090377350</v>
      </c>
      <c r="E23" s="110"/>
      <c r="F23" s="125"/>
      <c r="G23" s="126"/>
      <c r="H23" s="105" t="e">
        <f>VLOOKUP(F23,'Informe x Asesor'!$C$7:$C$1119,1,FALSE)</f>
        <v>#N/A</v>
      </c>
      <c r="I23" s="138">
        <v>1047</v>
      </c>
      <c r="J23" s="123">
        <v>80224902</v>
      </c>
      <c r="K23" s="123">
        <v>6</v>
      </c>
      <c r="L23" s="105">
        <f>VLOOKUP(J23,'Informe x Asesor'!$C$7:$C$1119,1,FALSE)</f>
        <v>80224902</v>
      </c>
      <c r="M23" s="144">
        <v>1016</v>
      </c>
      <c r="N23" s="123">
        <v>1093751613</v>
      </c>
      <c r="O23" s="124">
        <v>2</v>
      </c>
      <c r="P23" s="105">
        <f>VLOOKUP(N23,'Informe x Asesor'!$C$7:$C$200,1,FALSE)</f>
        <v>1093751613</v>
      </c>
      <c r="Q23" s="145">
        <v>1251</v>
      </c>
      <c r="R23" s="123">
        <v>1120563108</v>
      </c>
      <c r="S23" s="124">
        <v>1</v>
      </c>
      <c r="T23" s="105">
        <f>VLOOKUP(R23,'Informe x Asesor'!$C$7:$C$1166,1,FALSE)</f>
        <v>1120563108</v>
      </c>
      <c r="V23" s="144">
        <v>1023</v>
      </c>
      <c r="W23" s="123">
        <v>63516073</v>
      </c>
      <c r="X23" s="124">
        <v>1</v>
      </c>
      <c r="Y23" s="105">
        <f>VLOOKUP(W23,'Informe x Asesor'!$C$7:$C$1166,1,FALSE)</f>
        <v>63516073</v>
      </c>
    </row>
    <row r="24" spans="1:25" x14ac:dyDescent="0.25">
      <c r="A24" s="107">
        <v>1016</v>
      </c>
      <c r="B24" s="125">
        <v>1090386205</v>
      </c>
      <c r="C24" s="125">
        <v>6</v>
      </c>
      <c r="D24" s="105">
        <f>VLOOKUP(B24,'Informe x Asesor'!$C$7:$C$1119,1,FALSE)</f>
        <v>1090386205</v>
      </c>
      <c r="E24" s="110"/>
      <c r="F24" s="125"/>
      <c r="G24" s="126"/>
      <c r="H24" s="105" t="e">
        <f>VLOOKUP(F24,'Informe x Asesor'!$C$7:$C$1119,1,FALSE)</f>
        <v>#N/A</v>
      </c>
      <c r="I24" s="138">
        <v>1058</v>
      </c>
      <c r="J24" s="123">
        <v>1053833173</v>
      </c>
      <c r="K24" s="123">
        <v>3</v>
      </c>
      <c r="L24" s="105">
        <f>VLOOKUP(J24,'Informe x Asesor'!$C$7:$C$1119,1,FALSE)</f>
        <v>1053833173</v>
      </c>
      <c r="M24" s="144">
        <v>1016</v>
      </c>
      <c r="N24" s="123">
        <v>1098623494</v>
      </c>
      <c r="O24" s="124">
        <v>1</v>
      </c>
      <c r="P24" s="105">
        <f>VLOOKUP(N24,'Informe x Asesor'!$C$7:$C$200,1,FALSE)</f>
        <v>1098623494</v>
      </c>
      <c r="Q24" s="145">
        <v>1268</v>
      </c>
      <c r="R24" s="123">
        <v>28422750</v>
      </c>
      <c r="S24" s="124">
        <v>4</v>
      </c>
      <c r="T24" s="105">
        <f>VLOOKUP(R24,'Informe x Asesor'!$C$7:$C$1166,1,FALSE)</f>
        <v>28422750</v>
      </c>
      <c r="V24" s="145">
        <v>1023</v>
      </c>
      <c r="W24" s="123">
        <v>91513505</v>
      </c>
      <c r="X24" s="124">
        <v>1</v>
      </c>
      <c r="Y24" s="105">
        <f>VLOOKUP(W24,'Informe x Asesor'!$C$7:$C$1166,1,FALSE)</f>
        <v>91513505</v>
      </c>
    </row>
    <row r="25" spans="1:25" x14ac:dyDescent="0.25">
      <c r="A25" s="107">
        <v>1016</v>
      </c>
      <c r="B25" s="125">
        <v>1090399192</v>
      </c>
      <c r="C25" s="125">
        <v>3</v>
      </c>
      <c r="D25" s="105">
        <f>VLOOKUP(B25,'Informe x Asesor'!$C$7:$C$1119,1,FALSE)</f>
        <v>1090399192</v>
      </c>
      <c r="E25" s="110"/>
      <c r="F25" s="125"/>
      <c r="G25" s="126"/>
      <c r="H25" s="105" t="e">
        <f>VLOOKUP(F25,'Informe x Asesor'!$C$7:$C$1119,1,FALSE)</f>
        <v>#N/A</v>
      </c>
      <c r="I25" s="139">
        <v>1058</v>
      </c>
      <c r="J25" s="123">
        <v>1054860604</v>
      </c>
      <c r="K25" s="123">
        <v>2</v>
      </c>
      <c r="L25" s="105">
        <f>VLOOKUP(J25,'Informe x Asesor'!$C$7:$C$1119,1,FALSE)</f>
        <v>1054860604</v>
      </c>
      <c r="M25" s="145">
        <v>1016</v>
      </c>
      <c r="N25" s="123">
        <v>37272142</v>
      </c>
      <c r="O25" s="124">
        <v>1</v>
      </c>
      <c r="P25" s="105">
        <f>VLOOKUP(N25,'Informe x Asesor'!$C$7:$C$200,1,FALSE)</f>
        <v>37272142</v>
      </c>
      <c r="T25" s="105"/>
      <c r="V25" s="144">
        <v>1046</v>
      </c>
      <c r="W25" s="123">
        <v>49760452</v>
      </c>
      <c r="X25" s="124">
        <v>3</v>
      </c>
      <c r="Y25" s="105">
        <f>VLOOKUP(W25,'Informe x Asesor'!$C$7:$C$1166,1,FALSE)</f>
        <v>49760452</v>
      </c>
    </row>
    <row r="26" spans="1:25" x14ac:dyDescent="0.25">
      <c r="A26" s="107">
        <v>1016</v>
      </c>
      <c r="B26" s="125">
        <v>1090496164</v>
      </c>
      <c r="C26" s="125">
        <v>7</v>
      </c>
      <c r="D26" s="105">
        <f>VLOOKUP(B26,'Informe x Asesor'!$C$7:$C$1119,1,FALSE)</f>
        <v>1090496164</v>
      </c>
      <c r="E26" s="110"/>
      <c r="F26" s="125"/>
      <c r="G26" s="126"/>
      <c r="H26" s="105" t="e">
        <f>VLOOKUP(F26,'Informe x Asesor'!$C$7:$C$1119,1,FALSE)</f>
        <v>#N/A</v>
      </c>
      <c r="I26" s="139">
        <v>1058</v>
      </c>
      <c r="J26" s="123">
        <v>71210151</v>
      </c>
      <c r="K26" s="123">
        <v>2</v>
      </c>
      <c r="L26" s="105">
        <f>VLOOKUP(J26,'Informe x Asesor'!$C$7:$C$1119,1,FALSE)</f>
        <v>71210151</v>
      </c>
      <c r="M26" s="144">
        <v>1023</v>
      </c>
      <c r="N26" s="123">
        <v>1094574650</v>
      </c>
      <c r="O26" s="124">
        <v>4</v>
      </c>
      <c r="P26" s="105">
        <f>VLOOKUP(N26,'Informe x Asesor'!$C$7:$C$200,1,FALSE)</f>
        <v>1094574650</v>
      </c>
      <c r="T26" s="105"/>
      <c r="V26" s="144">
        <v>1046</v>
      </c>
      <c r="W26" s="123">
        <v>49773062</v>
      </c>
      <c r="X26" s="124">
        <v>1</v>
      </c>
      <c r="Y26" s="105">
        <f>VLOOKUP(W26,'Informe x Asesor'!$C$7:$C$1166,1,FALSE)</f>
        <v>49773062</v>
      </c>
    </row>
    <row r="27" spans="1:25" x14ac:dyDescent="0.25">
      <c r="A27" s="107">
        <v>1016</v>
      </c>
      <c r="B27" s="125">
        <v>1093751613</v>
      </c>
      <c r="C27" s="125">
        <v>3</v>
      </c>
      <c r="D27" s="105">
        <f>VLOOKUP(B27,'Informe x Asesor'!$C$7:$C$1119,1,FALSE)</f>
        <v>1093751613</v>
      </c>
      <c r="E27" s="103"/>
      <c r="F27" s="125"/>
      <c r="G27" s="126"/>
      <c r="H27" s="105" t="e">
        <f>VLOOKUP(F27,'Informe x Asesor'!$C$7:$C$1119,1,FALSE)</f>
        <v>#N/A</v>
      </c>
      <c r="I27" s="139">
        <v>1061</v>
      </c>
      <c r="J27" s="123">
        <v>1052403771</v>
      </c>
      <c r="K27" s="123">
        <v>5</v>
      </c>
      <c r="L27" s="105">
        <f>VLOOKUP(J27,'Informe x Asesor'!$C$7:$C$1119,1,FALSE)</f>
        <v>1052403771</v>
      </c>
      <c r="M27" s="144">
        <v>1023</v>
      </c>
      <c r="N27" s="123">
        <v>1095913767</v>
      </c>
      <c r="O27" s="124">
        <v>1</v>
      </c>
      <c r="P27" s="105">
        <f>VLOOKUP(N27,'Informe x Asesor'!$C$7:$C$200,1,FALSE)</f>
        <v>1095913767</v>
      </c>
      <c r="T27" s="105"/>
      <c r="V27" s="145">
        <v>1046</v>
      </c>
      <c r="W27" s="123">
        <v>890206611</v>
      </c>
      <c r="X27" s="124">
        <v>2</v>
      </c>
      <c r="Y27" s="105">
        <f>VLOOKUP(W27,'Informe x Asesor'!$C$7:$C$1166,1,FALSE)</f>
        <v>890206611</v>
      </c>
    </row>
    <row r="28" spans="1:25" x14ac:dyDescent="0.25">
      <c r="A28" s="103">
        <v>1016</v>
      </c>
      <c r="B28" s="125">
        <v>1098623494</v>
      </c>
      <c r="C28" s="125">
        <v>3</v>
      </c>
      <c r="D28" s="105">
        <f>VLOOKUP(B28,'Informe x Asesor'!$C$7:$C$1119,1,FALSE)</f>
        <v>1098623494</v>
      </c>
      <c r="E28" s="110"/>
      <c r="F28" s="125"/>
      <c r="G28" s="126"/>
      <c r="H28" s="105"/>
      <c r="I28" s="138">
        <v>1063</v>
      </c>
      <c r="J28" s="123">
        <v>1094242311</v>
      </c>
      <c r="K28" s="123">
        <v>1</v>
      </c>
      <c r="L28" s="105">
        <f>VLOOKUP(J28,'Informe x Asesor'!$C$7:$C$1119,1,FALSE)</f>
        <v>1094242311</v>
      </c>
      <c r="M28" s="144">
        <v>1023</v>
      </c>
      <c r="N28" s="123">
        <v>13748083</v>
      </c>
      <c r="O28" s="124">
        <v>5</v>
      </c>
      <c r="P28" s="105">
        <f>VLOOKUP(N28,'Informe x Asesor'!$C$7:$C$200,1,FALSE)</f>
        <v>13748083</v>
      </c>
      <c r="T28" s="105"/>
      <c r="V28" s="145">
        <v>1063</v>
      </c>
      <c r="W28" s="123">
        <v>1094264744</v>
      </c>
      <c r="X28" s="124">
        <v>1</v>
      </c>
      <c r="Y28" s="105">
        <f>VLOOKUP(W28,'Informe x Asesor'!$C$7:$C$1166,1,FALSE)</f>
        <v>1094264744</v>
      </c>
    </row>
    <row r="29" spans="1:25" x14ac:dyDescent="0.25">
      <c r="A29" s="107">
        <v>1023</v>
      </c>
      <c r="B29" s="125">
        <v>13748083</v>
      </c>
      <c r="C29" s="125">
        <v>6</v>
      </c>
      <c r="D29" s="105">
        <f>VLOOKUP(B29,'Informe x Asesor'!$C$7:$C$1119,1,FALSE)</f>
        <v>13748083</v>
      </c>
      <c r="E29" s="103"/>
      <c r="F29" s="125"/>
      <c r="G29" s="126"/>
      <c r="H29" s="105"/>
      <c r="I29" s="139">
        <v>1069</v>
      </c>
      <c r="J29" s="123">
        <v>1075293760</v>
      </c>
      <c r="K29" s="123">
        <v>3</v>
      </c>
      <c r="L29" s="105">
        <f>VLOOKUP(J29,'Informe x Asesor'!$C$7:$C$1119,1,FALSE)</f>
        <v>1075293760</v>
      </c>
      <c r="M29" s="144">
        <v>1023</v>
      </c>
      <c r="N29" s="123">
        <v>60397120</v>
      </c>
      <c r="O29" s="124">
        <v>2</v>
      </c>
      <c r="P29" s="105">
        <f>VLOOKUP(N29,'Informe x Asesor'!$C$7:$C$200,1,FALSE)</f>
        <v>60397120</v>
      </c>
      <c r="T29" s="105"/>
      <c r="V29" s="144">
        <v>1064</v>
      </c>
      <c r="W29" s="123">
        <v>1065890892</v>
      </c>
      <c r="X29" s="124">
        <v>3</v>
      </c>
      <c r="Y29" s="105">
        <f>VLOOKUP(W29,'Informe x Asesor'!$C$7:$C$1166,1,FALSE)</f>
        <v>1065890892</v>
      </c>
    </row>
    <row r="30" spans="1:25" x14ac:dyDescent="0.25">
      <c r="A30" s="107">
        <v>1023</v>
      </c>
      <c r="B30" s="125">
        <v>37839220</v>
      </c>
      <c r="C30" s="125">
        <v>1</v>
      </c>
      <c r="D30" s="105">
        <f>VLOOKUP(B30,'Informe x Asesor'!$C$7:$C$1119,1,FALSE)</f>
        <v>37839220</v>
      </c>
      <c r="E30" s="107"/>
      <c r="F30" s="125"/>
      <c r="G30" s="126"/>
      <c r="H30" s="105"/>
      <c r="I30" s="139">
        <v>1069</v>
      </c>
      <c r="J30" s="123">
        <v>14193155</v>
      </c>
      <c r="K30" s="123">
        <v>1</v>
      </c>
      <c r="L30" s="105">
        <f>VLOOKUP(J30,'Informe x Asesor'!$C$7:$C$1119,1,FALSE)</f>
        <v>14193155</v>
      </c>
      <c r="M30" s="144">
        <v>1023</v>
      </c>
      <c r="N30" s="123">
        <v>63300456</v>
      </c>
      <c r="O30" s="124">
        <v>5</v>
      </c>
      <c r="P30" s="105">
        <f>VLOOKUP(N30,'Informe x Asesor'!$C$7:$C$200,1,FALSE)</f>
        <v>63300456</v>
      </c>
      <c r="T30" s="105"/>
      <c r="V30" s="145">
        <v>1064</v>
      </c>
      <c r="W30" s="123">
        <v>1065903046</v>
      </c>
      <c r="X30" s="124">
        <v>2</v>
      </c>
      <c r="Y30" s="105">
        <f>VLOOKUP(W30,'Informe x Asesor'!$C$7:$C$1166,1,FALSE)</f>
        <v>1065903046</v>
      </c>
    </row>
    <row r="31" spans="1:25" x14ac:dyDescent="0.25">
      <c r="A31" s="107">
        <v>1023</v>
      </c>
      <c r="B31" s="125">
        <v>63300456</v>
      </c>
      <c r="C31" s="125">
        <v>1</v>
      </c>
      <c r="D31" s="105">
        <f>VLOOKUP(B31,'Informe x Asesor'!$C$7:$C$1119,1,FALSE)</f>
        <v>63300456</v>
      </c>
      <c r="E31" s="103"/>
      <c r="F31" s="125"/>
      <c r="G31" s="126"/>
      <c r="H31" s="105"/>
      <c r="I31" s="139">
        <v>1070</v>
      </c>
      <c r="J31" s="123">
        <v>1110578591</v>
      </c>
      <c r="K31" s="123">
        <v>1</v>
      </c>
      <c r="L31" s="105">
        <f>VLOOKUP(J31,'Informe x Asesor'!$C$7:$C$1119,1,FALSE)</f>
        <v>1110578591</v>
      </c>
      <c r="M31" s="144">
        <v>1023</v>
      </c>
      <c r="N31" s="123">
        <v>63516073</v>
      </c>
      <c r="O31" s="124">
        <v>2</v>
      </c>
      <c r="P31" s="105">
        <f>VLOOKUP(N31,'Informe x Asesor'!$C$7:$C$200,1,FALSE)</f>
        <v>63516073</v>
      </c>
      <c r="T31" s="105"/>
      <c r="V31" s="144">
        <v>1070</v>
      </c>
      <c r="W31" s="123">
        <v>1110578591</v>
      </c>
      <c r="X31" s="124">
        <v>1</v>
      </c>
      <c r="Y31" s="105">
        <f>VLOOKUP(W31,'Informe x Asesor'!$C$7:$C$1166,1,FALSE)</f>
        <v>1110578591</v>
      </c>
    </row>
    <row r="32" spans="1:25" x14ac:dyDescent="0.25">
      <c r="A32" s="107">
        <v>1023</v>
      </c>
      <c r="B32" s="125">
        <v>63516073</v>
      </c>
      <c r="C32" s="125">
        <v>3</v>
      </c>
      <c r="D32" s="105">
        <f>VLOOKUP(B32,'Informe x Asesor'!$C$7:$C$1119,1,FALSE)</f>
        <v>63516073</v>
      </c>
      <c r="E32" s="107"/>
      <c r="F32" s="125"/>
      <c r="G32" s="126"/>
      <c r="H32" s="105"/>
      <c r="I32" s="138">
        <v>1075</v>
      </c>
      <c r="J32" s="123">
        <v>1083896009</v>
      </c>
      <c r="K32" s="123">
        <v>1</v>
      </c>
      <c r="L32" s="105">
        <f>VLOOKUP(J32,'Informe x Asesor'!$C$7:$C$1119,1,FALSE)</f>
        <v>1083896009</v>
      </c>
      <c r="M32" s="145">
        <v>1023</v>
      </c>
      <c r="N32" s="123">
        <v>91513505</v>
      </c>
      <c r="O32" s="124">
        <v>1</v>
      </c>
      <c r="P32" s="105">
        <f>VLOOKUP(N32,'Informe x Asesor'!$C$7:$C$200,1,FALSE)</f>
        <v>91513505</v>
      </c>
      <c r="T32" s="105"/>
      <c r="V32" s="145">
        <v>1070</v>
      </c>
      <c r="W32" s="123">
        <v>80205370</v>
      </c>
      <c r="X32" s="124">
        <v>1</v>
      </c>
      <c r="Y32" s="105">
        <f>VLOOKUP(W32,'Informe x Asesor'!$C$7:$C$1166,1,FALSE)</f>
        <v>80205370</v>
      </c>
    </row>
    <row r="33" spans="1:25" x14ac:dyDescent="0.25">
      <c r="A33" s="107">
        <v>1023</v>
      </c>
      <c r="B33" s="125">
        <v>91513505</v>
      </c>
      <c r="C33" s="125">
        <v>2</v>
      </c>
      <c r="D33" s="105">
        <f>VLOOKUP(B33,'Informe x Asesor'!$C$7:$C$1119,1,FALSE)</f>
        <v>91513505</v>
      </c>
      <c r="E33" s="110"/>
      <c r="F33" s="125"/>
      <c r="G33" s="126"/>
      <c r="H33" s="105"/>
      <c r="I33" s="138">
        <v>1083</v>
      </c>
      <c r="J33" s="123">
        <v>1022409871</v>
      </c>
      <c r="K33" s="123">
        <v>4</v>
      </c>
      <c r="L33" s="105">
        <f>VLOOKUP(J33,'Informe x Asesor'!$C$7:$C$1119,1,FALSE)</f>
        <v>1022409871</v>
      </c>
      <c r="M33" s="145">
        <v>1026</v>
      </c>
      <c r="N33" s="123">
        <v>66834048</v>
      </c>
      <c r="O33" s="124">
        <v>1</v>
      </c>
      <c r="P33" s="105">
        <f>VLOOKUP(N33,'Informe x Asesor'!$C$7:$C$200,1,FALSE)</f>
        <v>66834048</v>
      </c>
      <c r="T33" s="105"/>
      <c r="V33" s="145">
        <v>1131</v>
      </c>
      <c r="W33" s="123">
        <v>890206611</v>
      </c>
      <c r="X33" s="124">
        <v>1</v>
      </c>
      <c r="Y33" s="105">
        <f>VLOOKUP(W33,'Informe x Asesor'!$C$7:$C$1166,1,FALSE)</f>
        <v>890206611</v>
      </c>
    </row>
    <row r="34" spans="1:25" x14ac:dyDescent="0.25">
      <c r="A34" s="107">
        <v>1023</v>
      </c>
      <c r="B34" s="125">
        <v>1094574650</v>
      </c>
      <c r="C34" s="125">
        <v>3</v>
      </c>
      <c r="D34" s="105">
        <f>VLOOKUP(B34,'Informe x Asesor'!$C$7:$C$1119,1,FALSE)</f>
        <v>1094574650</v>
      </c>
      <c r="E34" s="110"/>
      <c r="F34" s="125"/>
      <c r="G34" s="126"/>
      <c r="H34" s="105"/>
      <c r="I34" s="139">
        <v>1083</v>
      </c>
      <c r="J34" s="123">
        <v>1023870093</v>
      </c>
      <c r="K34" s="123">
        <v>9</v>
      </c>
      <c r="L34" s="105">
        <f>VLOOKUP(J34,'Informe x Asesor'!$C$7:$C$1119,1,FALSE)</f>
        <v>1023870093</v>
      </c>
      <c r="M34" s="144">
        <v>1034</v>
      </c>
      <c r="N34" s="123">
        <v>1116258948</v>
      </c>
      <c r="O34" s="124">
        <v>1</v>
      </c>
      <c r="P34" s="105">
        <f>VLOOKUP(N34,'Informe x Asesor'!$C$7:$C$200,1,FALSE)</f>
        <v>1116258948</v>
      </c>
      <c r="T34" s="105"/>
      <c r="V34" s="144">
        <v>1141</v>
      </c>
      <c r="W34" s="123">
        <v>1084253563</v>
      </c>
      <c r="X34" s="124">
        <v>1</v>
      </c>
      <c r="Y34" s="105">
        <f>VLOOKUP(W34,'Informe x Asesor'!$C$7:$C$1166,1,FALSE)</f>
        <v>1084253563</v>
      </c>
    </row>
    <row r="35" spans="1:25" x14ac:dyDescent="0.25">
      <c r="A35" s="107">
        <v>1023</v>
      </c>
      <c r="B35" s="125">
        <v>1095913767</v>
      </c>
      <c r="C35" s="125">
        <v>1</v>
      </c>
      <c r="D35" s="105">
        <f>VLOOKUP(B35,'Informe x Asesor'!$C$7:$C$1119,1,FALSE)</f>
        <v>1095913767</v>
      </c>
      <c r="E35" s="110"/>
      <c r="F35" s="125"/>
      <c r="G35" s="126"/>
      <c r="H35" s="105"/>
      <c r="I35" s="138">
        <v>1083</v>
      </c>
      <c r="J35" s="123">
        <v>1031121291</v>
      </c>
      <c r="K35" s="123">
        <v>6</v>
      </c>
      <c r="L35" s="105">
        <f>VLOOKUP(J35,'Informe x Asesor'!$C$7:$C$1119,1,FALSE)</f>
        <v>1031121291</v>
      </c>
      <c r="M35" s="145">
        <v>1034</v>
      </c>
      <c r="N35" s="123">
        <v>29759474</v>
      </c>
      <c r="O35" s="124">
        <v>3</v>
      </c>
      <c r="P35" s="105">
        <f>VLOOKUP(N35,'Informe x Asesor'!$C$7:$C$200,1,FALSE)</f>
        <v>29759474</v>
      </c>
      <c r="T35" s="105"/>
      <c r="V35" s="145">
        <v>1141</v>
      </c>
      <c r="W35" s="123">
        <v>1117531198</v>
      </c>
      <c r="X35" s="124">
        <v>2</v>
      </c>
      <c r="Y35" s="105">
        <f>VLOOKUP(W35,'Informe x Asesor'!$C$7:$C$1166,1,FALSE)</f>
        <v>1117531198</v>
      </c>
    </row>
    <row r="36" spans="1:25" x14ac:dyDescent="0.25">
      <c r="A36" s="103">
        <v>1023</v>
      </c>
      <c r="B36" s="125">
        <v>1098773946</v>
      </c>
      <c r="C36" s="125">
        <v>2</v>
      </c>
      <c r="D36" s="105">
        <f>VLOOKUP(B36,'Informe x Asesor'!$C$7:$C$1119,1,FALSE)</f>
        <v>1098773946</v>
      </c>
      <c r="E36" s="110"/>
      <c r="F36" s="125"/>
      <c r="G36" s="126"/>
      <c r="H36" s="105"/>
      <c r="I36" s="138">
        <v>1141</v>
      </c>
      <c r="J36" s="123">
        <v>1006812869</v>
      </c>
      <c r="K36" s="123">
        <v>0</v>
      </c>
      <c r="L36" s="105">
        <f>VLOOKUP(J36,'Informe x Asesor'!$C$7:$C$1119,1,FALSE)</f>
        <v>1006812869</v>
      </c>
      <c r="M36" s="144">
        <v>1039</v>
      </c>
      <c r="N36" s="124">
        <v>20896779</v>
      </c>
      <c r="O36" s="124">
        <v>2</v>
      </c>
      <c r="P36" s="105">
        <f>VLOOKUP(N36,'Informe x Asesor'!$C$7:$C$200,1,FALSE)</f>
        <v>20896779</v>
      </c>
      <c r="T36" s="105"/>
      <c r="V36" s="144">
        <v>1178</v>
      </c>
      <c r="W36" s="123">
        <v>1080291031</v>
      </c>
      <c r="X36" s="124">
        <v>2</v>
      </c>
      <c r="Y36" s="105">
        <f>VLOOKUP(W36,'Informe x Asesor'!$C$7:$C$1166,1,FALSE)</f>
        <v>1080291031</v>
      </c>
    </row>
    <row r="37" spans="1:25" x14ac:dyDescent="0.25">
      <c r="A37" s="107">
        <v>1026</v>
      </c>
      <c r="B37" s="125">
        <v>14465430</v>
      </c>
      <c r="C37" s="125">
        <v>1</v>
      </c>
      <c r="D37" s="105">
        <f>VLOOKUP(B37,'Informe x Asesor'!$C$7:$C$1119,1,FALSE)</f>
        <v>14465430</v>
      </c>
      <c r="E37" s="103"/>
      <c r="F37" s="125"/>
      <c r="G37" s="126"/>
      <c r="H37" s="105"/>
      <c r="I37" s="138">
        <v>1141</v>
      </c>
      <c r="J37" s="123">
        <v>1075246832</v>
      </c>
      <c r="K37" s="123">
        <v>1</v>
      </c>
      <c r="L37" s="105">
        <f>VLOOKUP(J37,'Informe x Asesor'!$C$7:$C$1119,1,FALSE)</f>
        <v>1075246832</v>
      </c>
      <c r="M37" s="145">
        <v>1039</v>
      </c>
      <c r="N37" s="123">
        <v>21189142</v>
      </c>
      <c r="O37" s="124">
        <v>1</v>
      </c>
      <c r="P37" s="105">
        <f>VLOOKUP(N37,'Informe x Asesor'!$C$7:$C$200,1,FALSE)</f>
        <v>21189142</v>
      </c>
      <c r="T37" s="105"/>
      <c r="V37" s="145">
        <v>1178</v>
      </c>
      <c r="W37" s="123">
        <v>1117517351</v>
      </c>
      <c r="X37" s="124">
        <v>1</v>
      </c>
      <c r="Y37" s="105">
        <f>VLOOKUP(W37,'Informe x Asesor'!$C$7:$C$1166,1,FALSE)</f>
        <v>1117517351</v>
      </c>
    </row>
    <row r="38" spans="1:25" x14ac:dyDescent="0.25">
      <c r="A38" s="103">
        <v>1026</v>
      </c>
      <c r="B38" s="125">
        <v>66834048</v>
      </c>
      <c r="C38" s="125">
        <v>4</v>
      </c>
      <c r="D38" s="105">
        <f>VLOOKUP(B38,'Informe x Asesor'!$C$7:$C$1119,1,FALSE)</f>
        <v>66834048</v>
      </c>
      <c r="E38" s="110"/>
      <c r="F38" s="125"/>
      <c r="G38" s="126"/>
      <c r="H38" s="105"/>
      <c r="I38" s="139">
        <v>1141</v>
      </c>
      <c r="J38" s="123">
        <v>1084253563</v>
      </c>
      <c r="K38" s="123">
        <v>1</v>
      </c>
      <c r="L38" s="105">
        <f>VLOOKUP(J38,'Informe x Asesor'!$C$7:$C$1119,1,FALSE)</f>
        <v>1084253563</v>
      </c>
      <c r="M38" s="145">
        <v>1045</v>
      </c>
      <c r="N38" s="123">
        <v>1061704650</v>
      </c>
      <c r="O38" s="124">
        <v>1</v>
      </c>
      <c r="P38" s="105">
        <f>VLOOKUP(N38,'Informe x Asesor'!$C$7:$C$200,1,FALSE)</f>
        <v>1061704650</v>
      </c>
      <c r="T38" s="105"/>
      <c r="V38" s="144">
        <v>1182</v>
      </c>
      <c r="W38" s="123">
        <v>1104127678</v>
      </c>
      <c r="X38" s="124">
        <v>1</v>
      </c>
      <c r="Y38" s="105">
        <f>VLOOKUP(W38,'Informe x Asesor'!$C$7:$C$1166,1,FALSE)</f>
        <v>1104127678</v>
      </c>
    </row>
    <row r="39" spans="1:25" x14ac:dyDescent="0.25">
      <c r="A39" s="107">
        <v>1034</v>
      </c>
      <c r="B39" s="125">
        <v>29759474</v>
      </c>
      <c r="C39" s="125">
        <v>3</v>
      </c>
      <c r="D39" s="105">
        <f>VLOOKUP(B39,'Informe x Asesor'!$C$7:$C$1119,1,FALSE)</f>
        <v>29759474</v>
      </c>
      <c r="E39" s="103"/>
      <c r="F39" s="125"/>
      <c r="G39" s="126"/>
      <c r="H39" s="105"/>
      <c r="I39" s="138">
        <v>1141</v>
      </c>
      <c r="J39" s="123">
        <v>1117528604</v>
      </c>
      <c r="K39" s="123">
        <v>2</v>
      </c>
      <c r="L39" s="105">
        <f>VLOOKUP(J39,'Informe x Asesor'!$C$7:$C$1119,1,FALSE)</f>
        <v>1117528604</v>
      </c>
      <c r="M39" s="144">
        <v>1046</v>
      </c>
      <c r="N39" s="123">
        <v>49717186</v>
      </c>
      <c r="O39" s="124">
        <v>1</v>
      </c>
      <c r="P39" s="105">
        <f>VLOOKUP(N39,'Informe x Asesor'!$C$7:$C$200,1,FALSE)</f>
        <v>49717186</v>
      </c>
      <c r="T39" s="105"/>
      <c r="V39" s="145">
        <v>1182</v>
      </c>
      <c r="W39" s="123">
        <v>37686411</v>
      </c>
      <c r="X39" s="124">
        <v>2</v>
      </c>
      <c r="Y39" s="105">
        <f>VLOOKUP(W39,'Informe x Asesor'!$C$7:$C$1166,1,FALSE)</f>
        <v>37686411</v>
      </c>
    </row>
    <row r="40" spans="1:25" x14ac:dyDescent="0.25">
      <c r="A40" s="103">
        <v>1034</v>
      </c>
      <c r="B40" s="125">
        <v>1116258948</v>
      </c>
      <c r="C40" s="125">
        <v>3</v>
      </c>
      <c r="D40" s="105">
        <f>VLOOKUP(B40,'Informe x Asesor'!$C$7:$C$1119,1,FALSE)</f>
        <v>1116258948</v>
      </c>
      <c r="E40" s="103"/>
      <c r="F40" s="125"/>
      <c r="G40" s="126"/>
      <c r="H40" s="105"/>
      <c r="I40" s="138">
        <v>1178</v>
      </c>
      <c r="J40" s="123">
        <v>1080291031</v>
      </c>
      <c r="K40" s="123">
        <v>3</v>
      </c>
      <c r="L40" s="105">
        <f>VLOOKUP(J40,'Informe x Asesor'!$C$7:$C$1119,1,FALSE)</f>
        <v>1080291031</v>
      </c>
      <c r="M40" s="144">
        <v>1046</v>
      </c>
      <c r="N40" s="123">
        <v>49760452</v>
      </c>
      <c r="O40" s="124">
        <v>3</v>
      </c>
      <c r="P40" s="105">
        <f>VLOOKUP(N40,'Informe x Asesor'!$C$7:$C$200,1,FALSE)</f>
        <v>49760452</v>
      </c>
      <c r="T40" s="105"/>
      <c r="V40" s="144">
        <v>1183</v>
      </c>
      <c r="W40" s="123">
        <v>1098656223</v>
      </c>
      <c r="X40" s="124">
        <v>2</v>
      </c>
      <c r="Y40" s="105">
        <f>VLOOKUP(W40,'Informe x Asesor'!$C$7:$C$1166,1,FALSE)</f>
        <v>1098656223</v>
      </c>
    </row>
    <row r="41" spans="1:25" x14ac:dyDescent="0.25">
      <c r="A41" s="107">
        <v>1039</v>
      </c>
      <c r="B41" s="125">
        <v>20896779</v>
      </c>
      <c r="C41" s="125">
        <v>8</v>
      </c>
      <c r="D41" s="105">
        <f>VLOOKUP(B41,'Informe x Asesor'!$C$7:$C$1119,1,FALSE)</f>
        <v>20896779</v>
      </c>
      <c r="E41" s="110"/>
      <c r="F41" s="125"/>
      <c r="G41" s="126"/>
      <c r="H41" s="105"/>
      <c r="I41" s="139">
        <v>1178</v>
      </c>
      <c r="J41" s="123">
        <v>1117517351</v>
      </c>
      <c r="K41" s="123">
        <v>1</v>
      </c>
      <c r="L41" s="105">
        <f>VLOOKUP(J41,'Informe x Asesor'!$C$7:$C$1119,1,FALSE)</f>
        <v>1117517351</v>
      </c>
      <c r="M41" s="144">
        <v>1046</v>
      </c>
      <c r="N41" s="123">
        <v>49773062</v>
      </c>
      <c r="O41" s="124">
        <v>3</v>
      </c>
      <c r="P41" s="105">
        <f>VLOOKUP(N41,'Informe x Asesor'!$C$7:$C$200,1,FALSE)</f>
        <v>49773062</v>
      </c>
      <c r="T41" s="105"/>
      <c r="V41" s="145">
        <v>1183</v>
      </c>
      <c r="W41" s="123">
        <v>1101200041</v>
      </c>
      <c r="X41" s="124">
        <v>1</v>
      </c>
      <c r="Y41" s="105">
        <f>VLOOKUP(W41,'Informe x Asesor'!$C$7:$C$1166,1,FALSE)</f>
        <v>1101200041</v>
      </c>
    </row>
    <row r="42" spans="1:25" x14ac:dyDescent="0.25">
      <c r="A42" s="103">
        <v>1039</v>
      </c>
      <c r="B42" s="125">
        <v>21189142</v>
      </c>
      <c r="C42" s="125">
        <v>8</v>
      </c>
      <c r="D42" s="105">
        <f>VLOOKUP(B42,'Informe x Asesor'!$C$7:$C$1119,1,FALSE)</f>
        <v>21189142</v>
      </c>
      <c r="E42" s="110"/>
      <c r="F42" s="125"/>
      <c r="G42" s="126"/>
      <c r="H42" s="105"/>
      <c r="I42" s="139">
        <v>1178</v>
      </c>
      <c r="J42" s="123">
        <v>17689042</v>
      </c>
      <c r="K42" s="123">
        <v>2</v>
      </c>
      <c r="L42" s="105">
        <f>VLOOKUP(J42,'Informe x Asesor'!$C$7:$C$1119,1,FALSE)</f>
        <v>17689042</v>
      </c>
      <c r="M42" s="145">
        <v>1046</v>
      </c>
      <c r="N42" s="123">
        <v>85270507</v>
      </c>
      <c r="O42" s="124">
        <v>5</v>
      </c>
      <c r="P42" s="105">
        <f>VLOOKUP(N42,'Informe x Asesor'!$C$7:$C$200,1,FALSE)</f>
        <v>85270507</v>
      </c>
      <c r="T42" s="105"/>
      <c r="V42" s="145">
        <v>1185</v>
      </c>
      <c r="W42" s="123">
        <v>890206611</v>
      </c>
      <c r="X42" s="124">
        <v>6</v>
      </c>
      <c r="Y42" s="105">
        <f>VLOOKUP(W42,'Informe x Asesor'!$C$7:$C$1166,1,FALSE)</f>
        <v>890206611</v>
      </c>
    </row>
    <row r="43" spans="1:25" x14ac:dyDescent="0.25">
      <c r="A43" s="107">
        <v>1045</v>
      </c>
      <c r="B43" s="125">
        <v>4611684</v>
      </c>
      <c r="C43" s="125">
        <v>5</v>
      </c>
      <c r="D43" s="105">
        <f>VLOOKUP(B43,'Informe x Asesor'!$C$7:$C$1119,1,FALSE)</f>
        <v>4611684</v>
      </c>
      <c r="E43" s="110"/>
      <c r="F43" s="125"/>
      <c r="G43" s="126"/>
      <c r="H43" s="105"/>
      <c r="I43" s="138">
        <v>1182</v>
      </c>
      <c r="J43" s="123">
        <v>1104129377</v>
      </c>
      <c r="K43" s="123">
        <v>1</v>
      </c>
      <c r="L43" s="105">
        <f>VLOOKUP(J43,'Informe x Asesor'!$C$7:$C$1119,1,FALSE)</f>
        <v>1104129377</v>
      </c>
      <c r="M43" s="144">
        <v>1047</v>
      </c>
      <c r="N43" s="123">
        <v>46383533</v>
      </c>
      <c r="O43" s="124">
        <v>4</v>
      </c>
      <c r="P43" s="105">
        <f>VLOOKUP(N43,'Informe x Asesor'!$C$7:$C$200,1,FALSE)</f>
        <v>46383533</v>
      </c>
      <c r="T43" s="105"/>
      <c r="V43" s="144">
        <v>1187</v>
      </c>
      <c r="W43" s="123">
        <v>1096201723</v>
      </c>
      <c r="X43" s="124">
        <v>2</v>
      </c>
      <c r="Y43" s="105">
        <f>VLOOKUP(W43,'Informe x Asesor'!$C$7:$C$1166,1,FALSE)</f>
        <v>1096201723</v>
      </c>
    </row>
    <row r="44" spans="1:25" x14ac:dyDescent="0.25">
      <c r="A44" s="107">
        <v>1045</v>
      </c>
      <c r="B44" s="125">
        <v>43501348</v>
      </c>
      <c r="C44" s="125">
        <v>5</v>
      </c>
      <c r="D44" s="105">
        <f>VLOOKUP(B44,'Informe x Asesor'!$C$7:$C$1119,1,FALSE)</f>
        <v>43501348</v>
      </c>
      <c r="E44" s="110"/>
      <c r="F44" s="125"/>
      <c r="G44" s="126"/>
      <c r="H44" s="105"/>
      <c r="I44" s="139">
        <v>1183</v>
      </c>
      <c r="J44" s="123">
        <v>1098656223</v>
      </c>
      <c r="K44" s="123">
        <v>1</v>
      </c>
      <c r="L44" s="105">
        <f>VLOOKUP(J44,'Informe x Asesor'!$C$7:$C$1119,1,FALSE)</f>
        <v>1098656223</v>
      </c>
      <c r="M44" s="145">
        <v>1047</v>
      </c>
      <c r="N44" s="123">
        <v>80224902</v>
      </c>
      <c r="O44" s="124">
        <v>10</v>
      </c>
      <c r="P44" s="105">
        <f>VLOOKUP(N44,'Informe x Asesor'!$C$7:$C$200,1,FALSE)</f>
        <v>80224902</v>
      </c>
      <c r="T44" s="105"/>
      <c r="V44" s="145">
        <v>1187</v>
      </c>
      <c r="W44" s="123">
        <v>1096251909</v>
      </c>
      <c r="X44" s="124">
        <v>1</v>
      </c>
      <c r="Y44" s="105">
        <f>VLOOKUP(W44,'Informe x Asesor'!$C$7:$C$1166,1,FALSE)</f>
        <v>1096251909</v>
      </c>
    </row>
    <row r="45" spans="1:25" x14ac:dyDescent="0.25">
      <c r="A45" s="103">
        <v>1045</v>
      </c>
      <c r="B45" s="125">
        <v>1061704650</v>
      </c>
      <c r="C45" s="125">
        <v>1</v>
      </c>
      <c r="D45" s="105">
        <f>VLOOKUP(B45,'Informe x Asesor'!$C$7:$C$1119,1,FALSE)</f>
        <v>1061704650</v>
      </c>
      <c r="E45" s="110"/>
      <c r="F45" s="125"/>
      <c r="G45" s="126"/>
      <c r="H45" s="105"/>
      <c r="I45" s="138">
        <v>1183</v>
      </c>
      <c r="J45" s="123">
        <v>1098679247</v>
      </c>
      <c r="K45" s="123">
        <v>1</v>
      </c>
      <c r="L45" s="105">
        <f>VLOOKUP(J45,'Informe x Asesor'!$C$7:$C$1119,1,FALSE)</f>
        <v>1098679247</v>
      </c>
      <c r="M45" s="144">
        <v>1055</v>
      </c>
      <c r="N45" s="123">
        <v>1065239548</v>
      </c>
      <c r="O45" s="124">
        <v>3</v>
      </c>
      <c r="P45" s="105">
        <f>VLOOKUP(N45,'Informe x Asesor'!$C$7:$C$200,1,FALSE)</f>
        <v>1065239548</v>
      </c>
      <c r="T45" s="105"/>
      <c r="V45" s="144">
        <v>1246</v>
      </c>
      <c r="W45" s="123">
        <v>1085244816</v>
      </c>
      <c r="X45" s="124">
        <v>1</v>
      </c>
      <c r="Y45" s="105">
        <f>VLOOKUP(W45,'Informe x Asesor'!$C$7:$C$1166,1,FALSE)</f>
        <v>1085244816</v>
      </c>
    </row>
    <row r="46" spans="1:25" x14ac:dyDescent="0.25">
      <c r="A46" s="107">
        <v>1046</v>
      </c>
      <c r="B46" s="125">
        <v>49693444</v>
      </c>
      <c r="C46" s="125">
        <v>1</v>
      </c>
      <c r="D46" s="105">
        <f>VLOOKUP(B46,'Informe x Asesor'!$C$7:$C$1119,1,FALSE)</f>
        <v>49693444</v>
      </c>
      <c r="E46" s="103"/>
      <c r="F46" s="125"/>
      <c r="G46" s="126"/>
      <c r="H46" s="105"/>
      <c r="I46" s="138">
        <v>1183</v>
      </c>
      <c r="J46" s="123">
        <v>1101200041</v>
      </c>
      <c r="K46" s="123">
        <v>1</v>
      </c>
      <c r="L46" s="105">
        <f>VLOOKUP(J46,'Informe x Asesor'!$C$7:$C$1119,1,FALSE)</f>
        <v>1101200041</v>
      </c>
      <c r="M46" s="145">
        <v>1055</v>
      </c>
      <c r="N46" s="123">
        <v>37750920</v>
      </c>
      <c r="O46" s="124">
        <v>11</v>
      </c>
      <c r="P46" s="105">
        <f>VLOOKUP(N46,'Informe x Asesor'!$C$7:$C$200,1,FALSE)</f>
        <v>37750920</v>
      </c>
      <c r="T46" s="105"/>
      <c r="V46" s="144">
        <v>1246</v>
      </c>
      <c r="W46" s="123">
        <v>1085269212</v>
      </c>
      <c r="X46" s="124">
        <v>2</v>
      </c>
      <c r="Y46" s="105">
        <f>VLOOKUP(W46,'Informe x Asesor'!$C$7:$C$1166,1,FALSE)</f>
        <v>1085269212</v>
      </c>
    </row>
    <row r="47" spans="1:25" x14ac:dyDescent="0.25">
      <c r="A47" s="107">
        <v>1046</v>
      </c>
      <c r="B47" s="125">
        <v>49717186</v>
      </c>
      <c r="C47" s="125">
        <v>1</v>
      </c>
      <c r="D47" s="105">
        <f>VLOOKUP(B47,'Informe x Asesor'!$C$7:$C$1119,1,FALSE)</f>
        <v>49717186</v>
      </c>
      <c r="I47" s="139">
        <v>1187</v>
      </c>
      <c r="J47" s="123">
        <v>1096219303</v>
      </c>
      <c r="K47" s="123">
        <v>4</v>
      </c>
      <c r="L47" s="105">
        <f>VLOOKUP(J47,'Informe x Asesor'!$C$7:$C$1119,1,FALSE)</f>
        <v>1096219303</v>
      </c>
      <c r="M47" s="144">
        <v>1058</v>
      </c>
      <c r="N47" s="123">
        <v>1053833173</v>
      </c>
      <c r="O47" s="124">
        <v>15</v>
      </c>
      <c r="P47" s="105">
        <f>VLOOKUP(N47,'Informe x Asesor'!$C$7:$C$200,1,FALSE)</f>
        <v>1053833173</v>
      </c>
      <c r="T47" s="105"/>
      <c r="V47" s="144">
        <v>1246</v>
      </c>
      <c r="W47" s="123">
        <v>12997397</v>
      </c>
      <c r="X47" s="124">
        <v>2</v>
      </c>
      <c r="Y47" s="105">
        <f>VLOOKUP(W47,'Informe x Asesor'!$C$7:$C$1166,1,FALSE)</f>
        <v>12997397</v>
      </c>
    </row>
    <row r="48" spans="1:25" x14ac:dyDescent="0.25">
      <c r="A48" s="107">
        <v>1046</v>
      </c>
      <c r="B48" s="125">
        <v>49760452</v>
      </c>
      <c r="C48" s="125">
        <v>1</v>
      </c>
      <c r="D48" s="105">
        <f>VLOOKUP(B48,'Informe x Asesor'!$C$7:$C$1119,1,FALSE)</f>
        <v>49760452</v>
      </c>
      <c r="I48" s="138">
        <v>1187</v>
      </c>
      <c r="J48" s="123">
        <v>1096251909</v>
      </c>
      <c r="K48" s="123">
        <v>1</v>
      </c>
      <c r="L48" s="105">
        <f>VLOOKUP(J48,'Informe x Asesor'!$C$7:$C$1119,1,FALSE)</f>
        <v>1096251909</v>
      </c>
      <c r="M48" s="144">
        <v>1058</v>
      </c>
      <c r="N48" s="123">
        <v>1054860604</v>
      </c>
      <c r="O48" s="124">
        <v>3</v>
      </c>
      <c r="P48" s="105">
        <f>VLOOKUP(N48,'Informe x Asesor'!$C$7:$C$200,1,FALSE)</f>
        <v>1054860604</v>
      </c>
      <c r="T48" s="105"/>
      <c r="V48" s="144">
        <v>1246</v>
      </c>
      <c r="W48" s="123">
        <v>36950365</v>
      </c>
      <c r="X48" s="124">
        <v>4</v>
      </c>
      <c r="Y48" s="105">
        <f>VLOOKUP(W48,'Informe x Asesor'!$C$7:$C$1166,1,FALSE)</f>
        <v>36950365</v>
      </c>
    </row>
    <row r="49" spans="1:25" x14ac:dyDescent="0.25">
      <c r="A49" s="107">
        <v>1046</v>
      </c>
      <c r="B49" s="125">
        <v>49773062</v>
      </c>
      <c r="C49" s="125">
        <v>2</v>
      </c>
      <c r="D49" s="105">
        <f>VLOOKUP(B49,'Informe x Asesor'!$C$7:$C$1119,1,FALSE)</f>
        <v>49773062</v>
      </c>
      <c r="I49" s="139">
        <v>1187</v>
      </c>
      <c r="J49" s="123">
        <v>37932706</v>
      </c>
      <c r="K49" s="123">
        <v>3</v>
      </c>
      <c r="L49" s="105">
        <f>VLOOKUP(J49,'Informe x Asesor'!$C$7:$C$1119,1,FALSE)</f>
        <v>37932706</v>
      </c>
      <c r="M49" s="144">
        <v>1058</v>
      </c>
      <c r="N49" s="123">
        <v>30305625</v>
      </c>
      <c r="O49" s="124">
        <v>7</v>
      </c>
      <c r="P49" s="105">
        <f>VLOOKUP(N49,'Informe x Asesor'!$C$7:$C$200,1,FALSE)</f>
        <v>30305625</v>
      </c>
      <c r="T49" s="105"/>
      <c r="V49" s="145">
        <v>1246</v>
      </c>
      <c r="W49" s="123">
        <v>59311332</v>
      </c>
      <c r="X49" s="124">
        <v>2</v>
      </c>
      <c r="Y49" s="105">
        <f>VLOOKUP(W49,'Informe x Asesor'!$C$7:$C$1166,1,FALSE)</f>
        <v>59311332</v>
      </c>
    </row>
    <row r="50" spans="1:25" x14ac:dyDescent="0.25">
      <c r="A50" s="107">
        <v>1046</v>
      </c>
      <c r="B50" s="125">
        <v>85270507</v>
      </c>
      <c r="C50" s="125">
        <v>8</v>
      </c>
      <c r="D50" s="105">
        <f>VLOOKUP(B50,'Informe x Asesor'!$C$7:$C$1119,1,FALSE)</f>
        <v>85270507</v>
      </c>
      <c r="I50" s="138">
        <v>1189</v>
      </c>
      <c r="J50" s="123">
        <v>33377750</v>
      </c>
      <c r="K50" s="123">
        <v>1</v>
      </c>
      <c r="L50" s="105">
        <f>VLOOKUP(J50,'Informe x Asesor'!$C$7:$C$1119,1,FALSE)</f>
        <v>33377750</v>
      </c>
      <c r="M50" s="145">
        <v>1058</v>
      </c>
      <c r="N50" s="123">
        <v>71210151</v>
      </c>
      <c r="O50" s="124">
        <v>5</v>
      </c>
      <c r="P50" s="105">
        <f>VLOOKUP(N50,'Informe x Asesor'!$C$7:$C$200,1,FALSE)</f>
        <v>71210151</v>
      </c>
      <c r="T50" s="105"/>
      <c r="V50" s="135"/>
      <c r="W50" s="123"/>
      <c r="X50" s="123"/>
      <c r="Y50" s="105"/>
    </row>
    <row r="51" spans="1:25" x14ac:dyDescent="0.25">
      <c r="A51" s="103">
        <v>1046</v>
      </c>
      <c r="B51" s="125">
        <v>1065604401</v>
      </c>
      <c r="C51" s="125">
        <v>1</v>
      </c>
      <c r="D51" s="105">
        <f>VLOOKUP(B51,'Informe x Asesor'!$C$7:$C$1119,1,FALSE)</f>
        <v>1065604401</v>
      </c>
      <c r="I51" s="138">
        <v>1189</v>
      </c>
      <c r="J51" s="123">
        <v>40012605</v>
      </c>
      <c r="K51" s="123">
        <v>1</v>
      </c>
      <c r="L51" s="105">
        <f>VLOOKUP(J51,'Informe x Asesor'!$C$7:$C$1119,1,FALSE)</f>
        <v>40012605</v>
      </c>
      <c r="M51" s="145">
        <v>1061</v>
      </c>
      <c r="N51" s="123">
        <v>1052403771</v>
      </c>
      <c r="O51" s="124">
        <v>6</v>
      </c>
      <c r="P51" s="105">
        <f>VLOOKUP(N51,'Informe x Asesor'!$C$7:$C$200,1,FALSE)</f>
        <v>1052403771</v>
      </c>
      <c r="T51" s="105"/>
      <c r="V51" s="135"/>
      <c r="W51" s="123"/>
      <c r="X51" s="123"/>
      <c r="Y51" s="105"/>
    </row>
    <row r="52" spans="1:25" x14ac:dyDescent="0.25">
      <c r="A52" s="107">
        <v>1047</v>
      </c>
      <c r="B52" s="125">
        <v>46383533</v>
      </c>
      <c r="C52" s="125">
        <v>5</v>
      </c>
      <c r="D52" s="105">
        <f>VLOOKUP(B52,'Informe x Asesor'!$C$7:$C$1119,1,FALSE)</f>
        <v>46383533</v>
      </c>
      <c r="I52" s="138">
        <v>1189</v>
      </c>
      <c r="J52" s="123">
        <v>6760693</v>
      </c>
      <c r="K52" s="123">
        <v>1</v>
      </c>
      <c r="L52" s="105">
        <f>VLOOKUP(J52,'Informe x Asesor'!$C$7:$C$1119,1,FALSE)</f>
        <v>6760693</v>
      </c>
      <c r="M52" s="144">
        <v>1063</v>
      </c>
      <c r="N52" s="123">
        <v>1094242311</v>
      </c>
      <c r="O52" s="124">
        <v>9</v>
      </c>
      <c r="P52" s="105">
        <f>VLOOKUP(N52,'Informe x Asesor'!$C$7:$C$200,1,FALSE)</f>
        <v>1094242311</v>
      </c>
      <c r="T52" s="105"/>
      <c r="Y52" s="105"/>
    </row>
    <row r="53" spans="1:25" x14ac:dyDescent="0.25">
      <c r="A53" s="103">
        <v>1047</v>
      </c>
      <c r="B53" s="125">
        <v>80224902</v>
      </c>
      <c r="C53" s="125">
        <v>12</v>
      </c>
      <c r="D53" s="105">
        <f>VLOOKUP(B53,'Informe x Asesor'!$C$7:$C$1119,1,FALSE)</f>
        <v>80224902</v>
      </c>
      <c r="I53" s="139">
        <v>1212</v>
      </c>
      <c r="J53" s="123">
        <v>1100964068</v>
      </c>
      <c r="K53" s="123">
        <v>1</v>
      </c>
      <c r="L53" s="105">
        <f>VLOOKUP(J53,'Informe x Asesor'!$C$7:$C$1119,1,FALSE)</f>
        <v>1100964068</v>
      </c>
      <c r="M53" s="144">
        <v>1063</v>
      </c>
      <c r="N53" s="123">
        <v>1094264744</v>
      </c>
      <c r="O53" s="124">
        <v>4</v>
      </c>
      <c r="P53" s="105">
        <f>VLOOKUP(N53,'Informe x Asesor'!$C$7:$C$200,1,FALSE)</f>
        <v>1094264744</v>
      </c>
      <c r="T53" s="105"/>
    </row>
    <row r="54" spans="1:25" x14ac:dyDescent="0.25">
      <c r="A54" s="107">
        <v>1055</v>
      </c>
      <c r="B54" s="125">
        <v>37750920</v>
      </c>
      <c r="C54" s="125">
        <v>15</v>
      </c>
      <c r="D54" s="105">
        <f>VLOOKUP(B54,'Informe x Asesor'!$C$7:$C$1119,1,FALSE)</f>
        <v>37750920</v>
      </c>
      <c r="I54" s="138">
        <v>1212</v>
      </c>
      <c r="J54" s="123">
        <v>1140417569</v>
      </c>
      <c r="K54" s="123">
        <v>5</v>
      </c>
      <c r="L54" s="105">
        <f>VLOOKUP(J54,'Informe x Asesor'!$C$7:$C$1119,1,FALSE)</f>
        <v>1140417569</v>
      </c>
      <c r="M54" s="145">
        <v>1063</v>
      </c>
      <c r="N54" s="123">
        <v>60264444</v>
      </c>
      <c r="O54" s="124">
        <v>2</v>
      </c>
      <c r="P54" s="105">
        <f>VLOOKUP(N54,'Informe x Asesor'!$C$7:$C$200,1,FALSE)</f>
        <v>60264444</v>
      </c>
      <c r="T54" s="105"/>
    </row>
    <row r="55" spans="1:25" x14ac:dyDescent="0.25">
      <c r="A55" s="103">
        <v>1055</v>
      </c>
      <c r="B55" s="125">
        <v>1065239548</v>
      </c>
      <c r="C55" s="125">
        <v>2</v>
      </c>
      <c r="D55" s="105">
        <f>VLOOKUP(B55,'Informe x Asesor'!$C$7:$C$1119,1,FALSE)</f>
        <v>1065239548</v>
      </c>
      <c r="I55" s="138">
        <v>1212</v>
      </c>
      <c r="J55" s="123">
        <v>37893881</v>
      </c>
      <c r="K55" s="123">
        <v>7</v>
      </c>
      <c r="L55" s="105">
        <f>VLOOKUP(J55,'Informe x Asesor'!$C$7:$C$1119,1,FALSE)</f>
        <v>37893881</v>
      </c>
      <c r="M55" s="144">
        <v>1064</v>
      </c>
      <c r="N55" s="123">
        <v>1065866482</v>
      </c>
      <c r="O55" s="124">
        <v>1</v>
      </c>
      <c r="P55" s="105">
        <f>VLOOKUP(N55,'Informe x Asesor'!$C$7:$C$200,1,FALSE)</f>
        <v>1065866482</v>
      </c>
      <c r="T55" s="105"/>
    </row>
    <row r="56" spans="1:25" x14ac:dyDescent="0.25">
      <c r="A56" s="107">
        <v>1058</v>
      </c>
      <c r="B56" s="125">
        <v>30305625</v>
      </c>
      <c r="C56" s="125">
        <v>1</v>
      </c>
      <c r="D56" s="105">
        <f>VLOOKUP(B56,'Informe x Asesor'!$C$7:$C$1119,1,FALSE)</f>
        <v>30305625</v>
      </c>
      <c r="I56" s="138">
        <v>1212</v>
      </c>
      <c r="J56" s="123">
        <v>91079206</v>
      </c>
      <c r="K56" s="123">
        <v>1</v>
      </c>
      <c r="L56" s="105">
        <f>VLOOKUP(J56,'Informe x Asesor'!$C$7:$C$1119,1,FALSE)</f>
        <v>91079206</v>
      </c>
      <c r="M56" s="144">
        <v>1064</v>
      </c>
      <c r="N56" s="123">
        <v>1065890892</v>
      </c>
      <c r="O56" s="124">
        <v>4</v>
      </c>
      <c r="P56" s="105">
        <f>VLOOKUP(N56,'Informe x Asesor'!$C$7:$C$200,1,FALSE)</f>
        <v>1065890892</v>
      </c>
      <c r="T56" s="105"/>
    </row>
    <row r="57" spans="1:25" x14ac:dyDescent="0.25">
      <c r="A57" s="103">
        <v>1058</v>
      </c>
      <c r="B57" s="125">
        <v>1054860604</v>
      </c>
      <c r="C57" s="125">
        <v>3</v>
      </c>
      <c r="D57" s="105">
        <f>VLOOKUP(B57,'Informe x Asesor'!$C$7:$C$1119,1,FALSE)</f>
        <v>1054860604</v>
      </c>
      <c r="I57" s="138">
        <v>1246</v>
      </c>
      <c r="J57" s="123">
        <v>1085244816</v>
      </c>
      <c r="K57" s="123">
        <v>4</v>
      </c>
      <c r="L57" s="105">
        <f>VLOOKUP(J57,'Informe x Asesor'!$C$7:$C$1119,1,FALSE)</f>
        <v>1085244816</v>
      </c>
      <c r="M57" s="144">
        <v>1064</v>
      </c>
      <c r="N57" s="123">
        <v>1065903046</v>
      </c>
      <c r="O57" s="124">
        <v>7</v>
      </c>
      <c r="P57" s="105">
        <f>VLOOKUP(N57,'Informe x Asesor'!$C$7:$C$200,1,FALSE)</f>
        <v>1065903046</v>
      </c>
      <c r="T57" s="105"/>
    </row>
    <row r="58" spans="1:25" x14ac:dyDescent="0.25">
      <c r="A58" s="103">
        <v>1061</v>
      </c>
      <c r="B58" s="125">
        <v>1052403771</v>
      </c>
      <c r="C58" s="125">
        <v>2</v>
      </c>
      <c r="D58" s="105">
        <f>VLOOKUP(B58,'Informe x Asesor'!$C$7:$C$1119,1,FALSE)</f>
        <v>1052403771</v>
      </c>
      <c r="I58" s="138">
        <v>1246</v>
      </c>
      <c r="J58" s="123">
        <v>1085269212</v>
      </c>
      <c r="K58" s="123">
        <v>5</v>
      </c>
      <c r="L58" s="105">
        <f>VLOOKUP(J58,'Informe x Asesor'!$C$7:$C$1119,1,FALSE)</f>
        <v>1085269212</v>
      </c>
      <c r="M58" s="145">
        <v>1064</v>
      </c>
      <c r="N58" s="123">
        <v>1065903168</v>
      </c>
      <c r="O58" s="124">
        <v>4</v>
      </c>
      <c r="P58" s="105">
        <f>VLOOKUP(N58,'Informe x Asesor'!$C$7:$C$200,1,FALSE)</f>
        <v>1065903168</v>
      </c>
      <c r="T58" s="105"/>
    </row>
    <row r="59" spans="1:25" x14ac:dyDescent="0.25">
      <c r="A59" s="107">
        <v>1063</v>
      </c>
      <c r="B59" s="125">
        <v>60264444</v>
      </c>
      <c r="C59" s="125">
        <v>10</v>
      </c>
      <c r="D59" s="105">
        <f>VLOOKUP(B59,'Informe x Asesor'!$C$7:$C$1119,1,FALSE)</f>
        <v>60264444</v>
      </c>
      <c r="I59" s="139">
        <v>1246</v>
      </c>
      <c r="J59" s="123">
        <v>12997397</v>
      </c>
      <c r="K59" s="123">
        <v>6</v>
      </c>
      <c r="L59" s="105">
        <f>VLOOKUP(J59,'Informe x Asesor'!$C$7:$C$1119,1,FALSE)</f>
        <v>12997397</v>
      </c>
      <c r="M59" s="144">
        <v>1069</v>
      </c>
      <c r="N59" s="123">
        <v>1075293760</v>
      </c>
      <c r="O59" s="124">
        <v>5</v>
      </c>
      <c r="P59" s="105">
        <f>VLOOKUP(N59,'Informe x Asesor'!$C$7:$C$200,1,FALSE)</f>
        <v>1075293760</v>
      </c>
      <c r="T59" s="105"/>
    </row>
    <row r="60" spans="1:25" x14ac:dyDescent="0.25">
      <c r="A60" s="107">
        <v>1063</v>
      </c>
      <c r="B60" s="125">
        <v>1094242311</v>
      </c>
      <c r="C60" s="125">
        <v>4</v>
      </c>
      <c r="D60" s="105">
        <f>VLOOKUP(B60,'Informe x Asesor'!$C$7:$C$1119,1,FALSE)</f>
        <v>1094242311</v>
      </c>
      <c r="I60" s="138">
        <v>1246</v>
      </c>
      <c r="J60" s="123">
        <v>36950365</v>
      </c>
      <c r="K60" s="123">
        <v>3</v>
      </c>
      <c r="L60" s="105">
        <f>VLOOKUP(J60,'Informe x Asesor'!$C$7:$C$1119,1,FALSE)</f>
        <v>36950365</v>
      </c>
      <c r="M60" s="144">
        <v>1069</v>
      </c>
      <c r="N60" s="123">
        <v>14193155</v>
      </c>
      <c r="O60" s="124">
        <v>14</v>
      </c>
      <c r="P60" s="105">
        <f>VLOOKUP(N60,'Informe x Asesor'!$C$7:$C$200,1,FALSE)</f>
        <v>14193155</v>
      </c>
      <c r="T60" s="105"/>
    </row>
    <row r="61" spans="1:25" x14ac:dyDescent="0.25">
      <c r="A61" s="103">
        <v>1063</v>
      </c>
      <c r="B61" s="125">
        <v>1094264744</v>
      </c>
      <c r="C61" s="125">
        <v>4</v>
      </c>
      <c r="D61" s="105">
        <f>VLOOKUP(B61,'Informe x Asesor'!$C$7:$C$1119,1,FALSE)</f>
        <v>1094264744</v>
      </c>
      <c r="I61" s="139">
        <v>1246</v>
      </c>
      <c r="J61" s="123">
        <v>59311332</v>
      </c>
      <c r="K61" s="123">
        <v>9</v>
      </c>
      <c r="L61" s="105">
        <f>VLOOKUP(J61,'Informe x Asesor'!$C$7:$C$1119,1,FALSE)</f>
        <v>59311332</v>
      </c>
      <c r="M61" s="144">
        <v>1069</v>
      </c>
      <c r="N61" s="123">
        <v>42008873</v>
      </c>
      <c r="O61" s="124">
        <v>2</v>
      </c>
      <c r="P61" s="105">
        <f>VLOOKUP(N61,'Informe x Asesor'!$C$7:$C$200,1,FALSE)</f>
        <v>42008873</v>
      </c>
      <c r="T61" s="105"/>
    </row>
    <row r="62" spans="1:25" x14ac:dyDescent="0.25">
      <c r="A62" s="107">
        <v>1064</v>
      </c>
      <c r="B62" s="125">
        <v>1065890892</v>
      </c>
      <c r="C62" s="125">
        <v>1</v>
      </c>
      <c r="D62" s="105">
        <f>VLOOKUP(B62,'Informe x Asesor'!$C$7:$C$1119,1,FALSE)</f>
        <v>1065890892</v>
      </c>
      <c r="I62" s="137">
        <v>1246</v>
      </c>
      <c r="J62" s="123">
        <v>67027142</v>
      </c>
      <c r="K62" s="123">
        <v>1</v>
      </c>
      <c r="L62" s="105">
        <f>VLOOKUP(J62,'Informe x Asesor'!$C$7:$C$1119,1,FALSE)</f>
        <v>67027142</v>
      </c>
      <c r="M62" s="145">
        <v>1069</v>
      </c>
      <c r="N62" s="123">
        <v>55174182</v>
      </c>
      <c r="O62" s="124">
        <v>3</v>
      </c>
      <c r="P62" s="105">
        <f>VLOOKUP(N62,'Informe x Asesor'!$C$7:$C$200,1,FALSE)</f>
        <v>55174182</v>
      </c>
      <c r="T62" s="105"/>
    </row>
    <row r="63" spans="1:25" x14ac:dyDescent="0.25">
      <c r="A63" s="107">
        <v>1064</v>
      </c>
      <c r="B63" s="125">
        <v>1065903046</v>
      </c>
      <c r="C63" s="125">
        <v>3</v>
      </c>
      <c r="D63" s="105">
        <f>VLOOKUP(B63,'Informe x Asesor'!$C$7:$C$1119,1,FALSE)</f>
        <v>1065903046</v>
      </c>
      <c r="I63" s="137">
        <v>1251</v>
      </c>
      <c r="J63" s="123">
        <v>1120563108</v>
      </c>
      <c r="K63" s="123">
        <v>3</v>
      </c>
      <c r="L63" s="105">
        <f>VLOOKUP(J63,'Informe x Asesor'!$C$7:$C$1119,1,FALSE)</f>
        <v>1120563108</v>
      </c>
      <c r="M63" s="144">
        <v>1070</v>
      </c>
      <c r="N63" s="123">
        <v>1110578591</v>
      </c>
      <c r="O63" s="124">
        <v>1</v>
      </c>
      <c r="P63" s="105">
        <f>VLOOKUP(N63,'Informe x Asesor'!$C$7:$C$200,1,FALSE)</f>
        <v>1110578591</v>
      </c>
      <c r="T63" s="105"/>
    </row>
    <row r="64" spans="1:25" x14ac:dyDescent="0.25">
      <c r="A64" s="103">
        <v>1064</v>
      </c>
      <c r="B64" s="125">
        <v>1065903168</v>
      </c>
      <c r="C64" s="125">
        <v>2</v>
      </c>
      <c r="D64" s="105">
        <f>VLOOKUP(B64,'Informe x Asesor'!$C$7:$C$1119,1,FALSE)</f>
        <v>1065903168</v>
      </c>
      <c r="I64" s="135">
        <v>1251</v>
      </c>
      <c r="J64" s="123">
        <v>41243475</v>
      </c>
      <c r="K64" s="123">
        <v>2</v>
      </c>
      <c r="L64" s="105">
        <f>VLOOKUP(J64,'Informe x Asesor'!$C$7:$C$1119,1,FALSE)</f>
        <v>41243475</v>
      </c>
      <c r="M64" s="145">
        <v>1070</v>
      </c>
      <c r="N64" s="123">
        <v>14226944</v>
      </c>
      <c r="O64" s="124">
        <v>1</v>
      </c>
      <c r="P64" s="105" t="e">
        <f>VLOOKUP(N64,'Informe x Asesor'!$C$7:$C$200,1,FALSE)</f>
        <v>#N/A</v>
      </c>
      <c r="T64" s="105"/>
    </row>
    <row r="65" spans="1:20" x14ac:dyDescent="0.25">
      <c r="A65" s="107">
        <v>1069</v>
      </c>
      <c r="B65" s="125">
        <v>14193155</v>
      </c>
      <c r="C65" s="125">
        <v>10</v>
      </c>
      <c r="D65" s="105">
        <f>VLOOKUP(B65,'Informe x Asesor'!$C$7:$C$1119,1,FALSE)</f>
        <v>14193155</v>
      </c>
      <c r="I65" s="137"/>
      <c r="J65" s="123"/>
      <c r="K65" s="123"/>
      <c r="L65" s="105"/>
      <c r="M65" s="144">
        <v>1075</v>
      </c>
      <c r="N65" s="123">
        <v>1083888292</v>
      </c>
      <c r="O65" s="124">
        <v>2</v>
      </c>
      <c r="P65" s="105">
        <f>VLOOKUP(N65,'Informe x Asesor'!$C$7:$C$200,1,FALSE)</f>
        <v>1083888292</v>
      </c>
      <c r="T65" s="105"/>
    </row>
    <row r="66" spans="1:20" x14ac:dyDescent="0.25">
      <c r="A66" s="107">
        <v>1069</v>
      </c>
      <c r="B66" s="125">
        <v>42008873</v>
      </c>
      <c r="C66" s="125">
        <v>20</v>
      </c>
      <c r="D66" s="105">
        <f>VLOOKUP(B66,'Informe x Asesor'!$C$7:$C$1119,1,FALSE)</f>
        <v>42008873</v>
      </c>
      <c r="I66" s="137"/>
      <c r="J66" s="123"/>
      <c r="K66" s="123"/>
      <c r="L66" s="105"/>
      <c r="M66" s="145">
        <v>1075</v>
      </c>
      <c r="N66" s="123">
        <v>1083896009</v>
      </c>
      <c r="O66" s="124">
        <v>2</v>
      </c>
      <c r="P66" s="105">
        <f>VLOOKUP(N66,'Informe x Asesor'!$C$7:$C$200,1,FALSE)</f>
        <v>1083896009</v>
      </c>
      <c r="T66" s="105"/>
    </row>
    <row r="67" spans="1:20" x14ac:dyDescent="0.25">
      <c r="A67" s="107">
        <v>1069</v>
      </c>
      <c r="B67" s="125">
        <v>55174182</v>
      </c>
      <c r="C67" s="125">
        <v>8</v>
      </c>
      <c r="D67" s="105">
        <f>VLOOKUP(B67,'Informe x Asesor'!$C$7:$C$1119,1,FALSE)</f>
        <v>55174182</v>
      </c>
      <c r="I67" s="137"/>
      <c r="J67" s="123"/>
      <c r="K67" s="123"/>
      <c r="L67" s="105"/>
      <c r="M67" s="144">
        <v>1083</v>
      </c>
      <c r="N67" s="123">
        <v>1022409871</v>
      </c>
      <c r="O67" s="124">
        <v>5</v>
      </c>
      <c r="P67" s="105">
        <f>VLOOKUP(N67,'Informe x Asesor'!$C$7:$C$200,1,FALSE)</f>
        <v>1022409871</v>
      </c>
      <c r="T67" s="105"/>
    </row>
    <row r="68" spans="1:20" x14ac:dyDescent="0.25">
      <c r="A68" s="103">
        <v>1069</v>
      </c>
      <c r="B68" s="125">
        <v>1075293760</v>
      </c>
      <c r="C68" s="125">
        <v>9</v>
      </c>
      <c r="D68" s="105">
        <f>VLOOKUP(B68,'Informe x Asesor'!$C$7:$C$1119,1,FALSE)</f>
        <v>1075293760</v>
      </c>
      <c r="I68" s="135"/>
      <c r="J68" s="123"/>
      <c r="K68" s="123"/>
      <c r="L68" s="105"/>
      <c r="M68" s="144">
        <v>1083</v>
      </c>
      <c r="N68" s="123">
        <v>1023870093</v>
      </c>
      <c r="O68" s="124">
        <v>13</v>
      </c>
      <c r="P68" s="105">
        <f>VLOOKUP(N68,'Informe x Asesor'!$C$7:$C$200,1,FALSE)</f>
        <v>1023870093</v>
      </c>
      <c r="T68" s="105"/>
    </row>
    <row r="69" spans="1:20" x14ac:dyDescent="0.25">
      <c r="A69" s="107">
        <v>1070</v>
      </c>
      <c r="B69" s="125">
        <v>14233661</v>
      </c>
      <c r="C69" s="125">
        <v>2</v>
      </c>
      <c r="D69" s="105">
        <f>VLOOKUP(B69,'Informe x Asesor'!$C$7:$C$1119,1,FALSE)</f>
        <v>14233661</v>
      </c>
      <c r="I69" s="137"/>
      <c r="J69" s="123"/>
      <c r="K69" s="123"/>
      <c r="L69" s="105"/>
      <c r="M69" s="144">
        <v>1083</v>
      </c>
      <c r="N69" s="123">
        <v>1031121291</v>
      </c>
      <c r="O69" s="124">
        <v>6</v>
      </c>
      <c r="P69" s="105">
        <f>VLOOKUP(N69,'Informe x Asesor'!$C$7:$C$200,1,FALSE)</f>
        <v>1031121291</v>
      </c>
      <c r="T69" s="105"/>
    </row>
    <row r="70" spans="1:20" x14ac:dyDescent="0.25">
      <c r="A70" s="107">
        <v>1070</v>
      </c>
      <c r="B70" s="125">
        <v>80205370</v>
      </c>
      <c r="C70" s="125">
        <v>1</v>
      </c>
      <c r="D70" s="105">
        <f>VLOOKUP(B70,'Informe x Asesor'!$C$7:$C$1119,1,FALSE)</f>
        <v>80205370</v>
      </c>
      <c r="I70" s="137"/>
      <c r="J70" s="123"/>
      <c r="K70" s="123"/>
      <c r="L70" s="105"/>
      <c r="M70" s="145">
        <v>1083</v>
      </c>
      <c r="N70" s="123">
        <v>41243475</v>
      </c>
      <c r="O70" s="124">
        <v>11</v>
      </c>
      <c r="P70" s="105">
        <f>VLOOKUP(N70,'Informe x Asesor'!$C$7:$C$200,1,FALSE)</f>
        <v>41243475</v>
      </c>
      <c r="T70" s="105"/>
    </row>
    <row r="71" spans="1:20" x14ac:dyDescent="0.25">
      <c r="A71" s="107">
        <v>1070</v>
      </c>
      <c r="B71" s="125">
        <v>1110509146</v>
      </c>
      <c r="C71" s="125">
        <v>1</v>
      </c>
      <c r="D71" s="105">
        <f>VLOOKUP(B71,'Informe x Asesor'!$C$7:$C$1119,1,FALSE)</f>
        <v>1110509146</v>
      </c>
      <c r="I71" s="135"/>
      <c r="J71" s="123"/>
      <c r="K71" s="123"/>
      <c r="L71" s="105"/>
      <c r="M71" s="145">
        <v>1130</v>
      </c>
      <c r="N71" s="123">
        <v>3171814</v>
      </c>
      <c r="O71" s="124">
        <v>4</v>
      </c>
      <c r="P71" s="105">
        <f>VLOOKUP(N71,'Informe x Asesor'!$C$7:$C$200,1,FALSE)</f>
        <v>3171814</v>
      </c>
      <c r="T71" s="105"/>
    </row>
    <row r="72" spans="1:20" x14ac:dyDescent="0.25">
      <c r="A72" s="103">
        <v>1070</v>
      </c>
      <c r="B72" s="125">
        <v>1110578591</v>
      </c>
      <c r="C72" s="125">
        <v>4</v>
      </c>
      <c r="D72" s="105">
        <f>VLOOKUP(B72,'Informe x Asesor'!$C$7:$C$1119,1,FALSE)</f>
        <v>1110578591</v>
      </c>
      <c r="I72" s="137"/>
      <c r="J72" s="123"/>
      <c r="K72" s="123"/>
      <c r="L72" s="105"/>
      <c r="M72" s="144">
        <v>1131</v>
      </c>
      <c r="N72" s="123">
        <v>1050034362</v>
      </c>
      <c r="O72" s="124">
        <v>1</v>
      </c>
      <c r="P72" s="105">
        <f>VLOOKUP(N72,'Informe x Asesor'!$C$7:$C$200,1,FALSE)</f>
        <v>1050034362</v>
      </c>
      <c r="T72" s="105"/>
    </row>
    <row r="73" spans="1:20" x14ac:dyDescent="0.25">
      <c r="A73" s="107">
        <v>1075</v>
      </c>
      <c r="B73" s="125">
        <v>1083888292</v>
      </c>
      <c r="C73" s="125">
        <v>19</v>
      </c>
      <c r="D73" s="105">
        <f>VLOOKUP(B73,'Informe x Asesor'!$C$7:$C$1119,1,FALSE)</f>
        <v>1083888292</v>
      </c>
      <c r="I73" s="137"/>
      <c r="J73" s="123"/>
      <c r="K73" s="123"/>
      <c r="L73" s="105"/>
      <c r="M73" s="144">
        <v>1131</v>
      </c>
      <c r="N73" s="123">
        <v>1067869661</v>
      </c>
      <c r="O73" s="124">
        <v>1</v>
      </c>
      <c r="P73" s="105">
        <f>VLOOKUP(N73,'Informe x Asesor'!$C$7:$C$200,1,FALSE)</f>
        <v>1067869661</v>
      </c>
      <c r="T73" s="105"/>
    </row>
    <row r="74" spans="1:20" x14ac:dyDescent="0.25">
      <c r="A74" s="107">
        <v>1075</v>
      </c>
      <c r="B74" s="125">
        <v>1083896009</v>
      </c>
      <c r="C74" s="125">
        <v>4</v>
      </c>
      <c r="D74" s="105">
        <f>VLOOKUP(B74,'Informe x Asesor'!$C$7:$C$1119,1,FALSE)</f>
        <v>1083896009</v>
      </c>
      <c r="I74" s="137"/>
      <c r="J74" s="123"/>
      <c r="K74" s="123"/>
      <c r="L74" s="105"/>
      <c r="M74" s="144">
        <v>1131</v>
      </c>
      <c r="N74" s="123">
        <v>1143404731</v>
      </c>
      <c r="O74" s="124">
        <v>7</v>
      </c>
      <c r="P74" s="105">
        <f>VLOOKUP(N74,'Informe x Asesor'!$C$7:$C$200,1,FALSE)</f>
        <v>1143404731</v>
      </c>
      <c r="T74" s="105"/>
    </row>
    <row r="75" spans="1:20" x14ac:dyDescent="0.25">
      <c r="A75" s="103">
        <v>1075</v>
      </c>
      <c r="B75" s="125">
        <v>1117541217</v>
      </c>
      <c r="C75" s="125">
        <v>3</v>
      </c>
      <c r="D75" s="105">
        <f>VLOOKUP(B75,'Informe x Asesor'!$C$7:$C$1119,1,FALSE)</f>
        <v>1117541217</v>
      </c>
      <c r="I75" s="137"/>
      <c r="J75" s="123"/>
      <c r="K75" s="123"/>
      <c r="L75" s="105"/>
      <c r="M75" s="144">
        <v>1131</v>
      </c>
      <c r="N75" s="123">
        <v>22803752</v>
      </c>
      <c r="O75" s="124">
        <v>3</v>
      </c>
      <c r="P75" s="105">
        <f>VLOOKUP(N75,'Informe x Asesor'!$C$7:$C$200,1,FALSE)</f>
        <v>22803752</v>
      </c>
      <c r="T75" s="105"/>
    </row>
    <row r="76" spans="1:20" x14ac:dyDescent="0.25">
      <c r="A76" s="107">
        <v>1083</v>
      </c>
      <c r="B76" s="125">
        <v>41243475</v>
      </c>
      <c r="C76" s="125">
        <v>10</v>
      </c>
      <c r="D76" s="105">
        <f>VLOOKUP(B76,'Informe x Asesor'!$C$7:$C$1119,1,FALSE)</f>
        <v>41243475</v>
      </c>
      <c r="I76" s="135"/>
      <c r="J76" s="123"/>
      <c r="K76" s="123"/>
      <c r="L76" s="105"/>
      <c r="M76" s="144">
        <v>1131</v>
      </c>
      <c r="N76" s="123">
        <v>32907743</v>
      </c>
      <c r="O76" s="124">
        <v>8</v>
      </c>
      <c r="P76" s="105">
        <f>VLOOKUP(N76,'Informe x Asesor'!$C$7:$C$200,1,FALSE)</f>
        <v>32907743</v>
      </c>
      <c r="T76" s="105"/>
    </row>
    <row r="77" spans="1:20" x14ac:dyDescent="0.25">
      <c r="A77" s="107">
        <v>1083</v>
      </c>
      <c r="B77" s="125">
        <v>1022409871</v>
      </c>
      <c r="C77" s="125">
        <v>2</v>
      </c>
      <c r="D77" s="105">
        <f>VLOOKUP(B77,'Informe x Asesor'!$C$7:$C$1119,1,FALSE)</f>
        <v>1022409871</v>
      </c>
      <c r="I77" s="137"/>
      <c r="J77" s="123"/>
      <c r="K77" s="123"/>
      <c r="L77" s="105"/>
      <c r="M77" s="144">
        <v>1131</v>
      </c>
      <c r="N77" s="123">
        <v>33025654</v>
      </c>
      <c r="O77" s="124">
        <v>4</v>
      </c>
      <c r="P77" s="105">
        <f>VLOOKUP(N77,'Informe x Asesor'!$C$7:$C$200,1,FALSE)</f>
        <v>33025654</v>
      </c>
      <c r="T77" s="105"/>
    </row>
    <row r="78" spans="1:20" x14ac:dyDescent="0.25">
      <c r="A78" s="107">
        <v>1083</v>
      </c>
      <c r="B78" s="125">
        <v>1023870093</v>
      </c>
      <c r="C78" s="125">
        <v>8</v>
      </c>
      <c r="D78" s="105">
        <f>VLOOKUP(B78,'Informe x Asesor'!$C$7:$C$1119,1,FALSE)</f>
        <v>1023870093</v>
      </c>
      <c r="I78" s="135"/>
      <c r="J78" s="123"/>
      <c r="K78" s="123"/>
      <c r="L78" s="105"/>
      <c r="M78" s="145">
        <v>1131</v>
      </c>
      <c r="N78" s="123">
        <v>45551545</v>
      </c>
      <c r="O78" s="124">
        <v>6</v>
      </c>
      <c r="P78" s="105">
        <f>VLOOKUP(N78,'Informe x Asesor'!$C$7:$C$200,1,FALSE)</f>
        <v>45551545</v>
      </c>
      <c r="T78" s="105"/>
    </row>
    <row r="79" spans="1:20" x14ac:dyDescent="0.25">
      <c r="A79" s="103">
        <v>1083</v>
      </c>
      <c r="B79" s="125">
        <v>1031121291</v>
      </c>
      <c r="C79" s="125">
        <v>10</v>
      </c>
      <c r="D79" s="105">
        <f>VLOOKUP(B79,'Informe x Asesor'!$C$7:$C$1119,1,FALSE)</f>
        <v>1031121291</v>
      </c>
      <c r="I79" s="135"/>
      <c r="J79" s="123"/>
      <c r="K79" s="123"/>
      <c r="M79" s="144">
        <v>1141</v>
      </c>
      <c r="N79" s="123">
        <v>1006812869</v>
      </c>
      <c r="O79" s="124">
        <v>3</v>
      </c>
      <c r="P79" s="105">
        <f>VLOOKUP(N79,'Informe x Asesor'!$C$7:$C$200,1,FALSE)</f>
        <v>1006812869</v>
      </c>
      <c r="T79" s="105"/>
    </row>
    <row r="80" spans="1:20" x14ac:dyDescent="0.25">
      <c r="A80" s="103">
        <v>1130</v>
      </c>
      <c r="B80" s="125">
        <v>3171814</v>
      </c>
      <c r="C80" s="125">
        <v>10</v>
      </c>
      <c r="D80" s="105">
        <f>VLOOKUP(B80,'Informe x Asesor'!$C$7:$C$1119,1,FALSE)</f>
        <v>3171814</v>
      </c>
      <c r="M80" s="144">
        <v>1141</v>
      </c>
      <c r="N80" s="123">
        <v>1075246832</v>
      </c>
      <c r="O80" s="124">
        <v>16</v>
      </c>
      <c r="P80" s="105">
        <f>VLOOKUP(N80,'Informe x Asesor'!$C$7:$C$200,1,FALSE)</f>
        <v>1075246832</v>
      </c>
      <c r="T80" s="105"/>
    </row>
    <row r="81" spans="1:20" x14ac:dyDescent="0.25">
      <c r="A81" s="107">
        <v>1131</v>
      </c>
      <c r="B81" s="125">
        <v>22803752</v>
      </c>
      <c r="C81" s="125">
        <v>3</v>
      </c>
      <c r="D81" s="105">
        <f>VLOOKUP(B81,'Informe x Asesor'!$C$7:$C$1119,1,FALSE)</f>
        <v>22803752</v>
      </c>
      <c r="M81" s="144">
        <v>1141</v>
      </c>
      <c r="N81" s="123">
        <v>1084253563</v>
      </c>
      <c r="O81" s="124">
        <v>9</v>
      </c>
      <c r="P81" s="105">
        <f>VLOOKUP(N81,'Informe x Asesor'!$C$7:$C$200,1,FALSE)</f>
        <v>1084253563</v>
      </c>
      <c r="T81" s="105"/>
    </row>
    <row r="82" spans="1:20" x14ac:dyDescent="0.25">
      <c r="A82" s="107">
        <v>1131</v>
      </c>
      <c r="B82" s="125">
        <v>32907743</v>
      </c>
      <c r="C82" s="125">
        <v>9</v>
      </c>
      <c r="D82" s="105">
        <f>VLOOKUP(B82,'Informe x Asesor'!$C$7:$C$1119,1,FALSE)</f>
        <v>32907743</v>
      </c>
      <c r="M82" s="144">
        <v>1141</v>
      </c>
      <c r="N82" s="123">
        <v>1117528604</v>
      </c>
      <c r="O82" s="124">
        <v>11</v>
      </c>
      <c r="P82" s="105">
        <f>VLOOKUP(N82,'Informe x Asesor'!$C$7:$C$200,1,FALSE)</f>
        <v>1117528604</v>
      </c>
      <c r="T82" s="105"/>
    </row>
    <row r="83" spans="1:20" x14ac:dyDescent="0.25">
      <c r="A83" s="107">
        <v>1131</v>
      </c>
      <c r="B83" s="125">
        <v>33025654</v>
      </c>
      <c r="C83" s="125">
        <v>2</v>
      </c>
      <c r="D83" s="105">
        <f>VLOOKUP(B83,'Informe x Asesor'!$C$7:$C$1119,1,FALSE)</f>
        <v>33025654</v>
      </c>
      <c r="M83" s="145">
        <v>1141</v>
      </c>
      <c r="N83" s="123">
        <v>1117531198</v>
      </c>
      <c r="O83" s="124">
        <v>8</v>
      </c>
      <c r="P83" s="105">
        <f>VLOOKUP(N83,'Informe x Asesor'!$C$7:$C$200,1,FALSE)</f>
        <v>1117531198</v>
      </c>
      <c r="T83" s="105"/>
    </row>
    <row r="84" spans="1:20" x14ac:dyDescent="0.25">
      <c r="A84" s="107">
        <v>1131</v>
      </c>
      <c r="B84" s="125">
        <v>45551545</v>
      </c>
      <c r="C84" s="125">
        <v>1</v>
      </c>
      <c r="D84" s="105">
        <f>VLOOKUP(B84,'Informe x Asesor'!$C$7:$C$1119,1,FALSE)</f>
        <v>45551545</v>
      </c>
      <c r="M84" s="144">
        <v>1178</v>
      </c>
      <c r="N84" s="123">
        <v>1080291031</v>
      </c>
      <c r="O84" s="124">
        <v>6</v>
      </c>
      <c r="P84" s="105">
        <f>VLOOKUP(N84,'Informe x Asesor'!$C$7:$C$200,1,FALSE)</f>
        <v>1080291031</v>
      </c>
      <c r="T84" s="105"/>
    </row>
    <row r="85" spans="1:20" x14ac:dyDescent="0.25">
      <c r="A85" s="103">
        <v>1131</v>
      </c>
      <c r="B85" s="125">
        <v>1067869661</v>
      </c>
      <c r="C85" s="125">
        <v>2</v>
      </c>
      <c r="D85" s="105">
        <f>VLOOKUP(B85,'Informe x Asesor'!$C$7:$C$1119,1,FALSE)</f>
        <v>1067869661</v>
      </c>
      <c r="M85" s="144">
        <v>1178</v>
      </c>
      <c r="N85" s="123">
        <v>1117517351</v>
      </c>
      <c r="O85" s="124">
        <v>4</v>
      </c>
      <c r="P85" s="105">
        <f>VLOOKUP(N85,'Informe x Asesor'!$C$7:$C$200,1,FALSE)</f>
        <v>1117517351</v>
      </c>
      <c r="T85" s="105"/>
    </row>
    <row r="86" spans="1:20" x14ac:dyDescent="0.25">
      <c r="A86" s="107">
        <v>1141</v>
      </c>
      <c r="B86" s="125">
        <v>890206611</v>
      </c>
      <c r="C86" s="125">
        <v>2</v>
      </c>
      <c r="D86" s="105">
        <f>VLOOKUP(B86,'Informe x Asesor'!$C$7:$C$1119,1,FALSE)</f>
        <v>890206611</v>
      </c>
      <c r="M86" s="145">
        <v>1178</v>
      </c>
      <c r="N86" s="123">
        <v>17689042</v>
      </c>
      <c r="O86" s="124">
        <v>6</v>
      </c>
      <c r="P86" s="105">
        <f>VLOOKUP(N86,'Informe x Asesor'!$C$7:$C$200,1,FALSE)</f>
        <v>17689042</v>
      </c>
      <c r="T86" s="105"/>
    </row>
    <row r="87" spans="1:20" x14ac:dyDescent="0.25">
      <c r="A87" s="107">
        <v>1141</v>
      </c>
      <c r="B87" s="125">
        <v>1006812869</v>
      </c>
      <c r="C87" s="125">
        <v>1</v>
      </c>
      <c r="D87" s="105">
        <f>VLOOKUP(B87,'Informe x Asesor'!$C$7:$C$1119,1,FALSE)</f>
        <v>1006812869</v>
      </c>
      <c r="M87" s="144">
        <v>1182</v>
      </c>
      <c r="N87" s="123">
        <v>1104127678</v>
      </c>
      <c r="O87" s="124">
        <v>3</v>
      </c>
      <c r="P87" s="105">
        <f>VLOOKUP(N87,'Informe x Asesor'!$C$7:$C$200,1,FALSE)</f>
        <v>1104127678</v>
      </c>
      <c r="T87" s="105"/>
    </row>
    <row r="88" spans="1:20" x14ac:dyDescent="0.25">
      <c r="A88" s="107">
        <v>1141</v>
      </c>
      <c r="B88" s="125">
        <v>1075246832</v>
      </c>
      <c r="C88" s="125">
        <v>14</v>
      </c>
      <c r="D88" s="105">
        <f>VLOOKUP(B88,'Informe x Asesor'!$C$7:$C$1119,1,FALSE)</f>
        <v>1075246832</v>
      </c>
      <c r="M88" s="144">
        <v>1182</v>
      </c>
      <c r="N88" s="123">
        <v>1104129377</v>
      </c>
      <c r="O88" s="124">
        <v>9</v>
      </c>
      <c r="P88" s="105">
        <f>VLOOKUP(N88,'Informe x Asesor'!$C$7:$C$200,1,FALSE)</f>
        <v>1104129377</v>
      </c>
      <c r="T88" s="105"/>
    </row>
    <row r="89" spans="1:20" x14ac:dyDescent="0.25">
      <c r="A89" s="107">
        <v>1141</v>
      </c>
      <c r="B89" s="125">
        <v>1084253563</v>
      </c>
      <c r="C89" s="125">
        <v>9</v>
      </c>
      <c r="D89" s="105">
        <f>VLOOKUP(B89,'Informe x Asesor'!$C$7:$C$1119,1,FALSE)</f>
        <v>1084253563</v>
      </c>
      <c r="M89" s="145">
        <v>1182</v>
      </c>
      <c r="N89" s="123">
        <v>37686411</v>
      </c>
      <c r="O89" s="124">
        <v>9</v>
      </c>
      <c r="P89" s="105">
        <f>VLOOKUP(N89,'Informe x Asesor'!$C$7:$C$200,1,FALSE)</f>
        <v>37686411</v>
      </c>
      <c r="T89" s="105"/>
    </row>
    <row r="90" spans="1:20" x14ac:dyDescent="0.25">
      <c r="A90" s="107">
        <v>1141</v>
      </c>
      <c r="B90" s="125">
        <v>1117528604</v>
      </c>
      <c r="C90" s="125">
        <v>10</v>
      </c>
      <c r="D90" s="105">
        <f>VLOOKUP(B90,'Informe x Asesor'!$C$7:$C$1119,1,FALSE)</f>
        <v>1117528604</v>
      </c>
      <c r="M90" s="144">
        <v>1183</v>
      </c>
      <c r="N90" s="123">
        <v>1098656223</v>
      </c>
      <c r="O90" s="124">
        <v>9</v>
      </c>
      <c r="P90" s="105">
        <f>VLOOKUP(N90,'Informe x Asesor'!$C$7:$C$200,1,FALSE)</f>
        <v>1098656223</v>
      </c>
      <c r="T90" s="105"/>
    </row>
    <row r="91" spans="1:20" x14ac:dyDescent="0.25">
      <c r="A91" s="103">
        <v>1141</v>
      </c>
      <c r="B91" s="125">
        <v>1117531198</v>
      </c>
      <c r="C91" s="125">
        <v>10</v>
      </c>
      <c r="D91" s="105">
        <f>VLOOKUP(B91,'Informe x Asesor'!$C$7:$C$1119,1,FALSE)</f>
        <v>1117531198</v>
      </c>
      <c r="M91" s="144">
        <v>1183</v>
      </c>
      <c r="N91" s="123">
        <v>1098679247</v>
      </c>
      <c r="O91" s="124">
        <v>5</v>
      </c>
      <c r="P91" s="105">
        <f>VLOOKUP(N91,'Informe x Asesor'!$C$7:$C$200,1,FALSE)</f>
        <v>1098679247</v>
      </c>
      <c r="T91" s="105"/>
    </row>
    <row r="92" spans="1:20" x14ac:dyDescent="0.25">
      <c r="A92" s="107">
        <v>1178</v>
      </c>
      <c r="B92" s="125">
        <v>1080291031</v>
      </c>
      <c r="C92" s="125">
        <v>4</v>
      </c>
      <c r="D92" s="105">
        <f>VLOOKUP(B92,'Informe x Asesor'!$C$7:$C$1119,1,FALSE)</f>
        <v>1080291031</v>
      </c>
      <c r="M92" s="145">
        <v>1183</v>
      </c>
      <c r="N92" s="123">
        <v>1101200041</v>
      </c>
      <c r="O92" s="124">
        <v>1</v>
      </c>
      <c r="P92" s="105">
        <f>VLOOKUP(N92,'Informe x Asesor'!$C$7:$C$200,1,FALSE)</f>
        <v>1101200041</v>
      </c>
      <c r="T92" s="105"/>
    </row>
    <row r="93" spans="1:20" x14ac:dyDescent="0.25">
      <c r="A93" s="103">
        <v>1178</v>
      </c>
      <c r="B93" s="125">
        <v>1117517351</v>
      </c>
      <c r="C93" s="125">
        <v>1</v>
      </c>
      <c r="D93" s="105">
        <f>VLOOKUP(B93,'Informe x Asesor'!$C$7:$C$1119,1,FALSE)</f>
        <v>1117517351</v>
      </c>
      <c r="M93" s="144">
        <v>1185</v>
      </c>
      <c r="N93" s="123">
        <v>1129565090</v>
      </c>
      <c r="O93" s="124">
        <v>2</v>
      </c>
      <c r="P93" s="105">
        <f>VLOOKUP(N93,'Informe x Asesor'!$C$7:$C$200,1,FALSE)</f>
        <v>1129565090</v>
      </c>
      <c r="T93" s="105"/>
    </row>
    <row r="94" spans="1:20" x14ac:dyDescent="0.25">
      <c r="A94" s="107">
        <v>1182</v>
      </c>
      <c r="B94" s="125">
        <v>37686411</v>
      </c>
      <c r="C94" s="125">
        <v>18</v>
      </c>
      <c r="D94" s="105">
        <f>VLOOKUP(B94,'Informe x Asesor'!$C$7:$C$1119,1,FALSE)</f>
        <v>37686411</v>
      </c>
      <c r="M94" s="144">
        <v>1185</v>
      </c>
      <c r="N94" s="123">
        <v>55307399</v>
      </c>
      <c r="O94" s="124">
        <v>1</v>
      </c>
      <c r="P94" s="105">
        <f>VLOOKUP(N94,'Informe x Asesor'!$C$7:$C$200,1,FALSE)</f>
        <v>55307399</v>
      </c>
      <c r="T94" s="105"/>
    </row>
    <row r="95" spans="1:20" x14ac:dyDescent="0.25">
      <c r="A95" s="107">
        <v>1182</v>
      </c>
      <c r="B95" s="125">
        <v>1104127678</v>
      </c>
      <c r="C95" s="125">
        <v>7</v>
      </c>
      <c r="D95" s="105">
        <f>VLOOKUP(B95,'Informe x Asesor'!$C$7:$C$1119,1,FALSE)</f>
        <v>1104127678</v>
      </c>
      <c r="M95" s="144">
        <v>1185</v>
      </c>
      <c r="N95" s="123">
        <v>72266897</v>
      </c>
      <c r="O95" s="124">
        <v>6</v>
      </c>
      <c r="P95" s="105">
        <f>VLOOKUP(N95,'Informe x Asesor'!$C$7:$C$200,1,FALSE)</f>
        <v>72266897</v>
      </c>
      <c r="T95" s="105"/>
    </row>
    <row r="96" spans="1:20" x14ac:dyDescent="0.25">
      <c r="A96" s="103">
        <v>1182</v>
      </c>
      <c r="B96" s="125">
        <v>1104129377</v>
      </c>
      <c r="C96" s="125">
        <v>7</v>
      </c>
      <c r="D96" s="105">
        <f>VLOOKUP(B96,'Informe x Asesor'!$C$7:$C$1119,1,FALSE)</f>
        <v>1104129377</v>
      </c>
      <c r="M96" s="145">
        <v>1185</v>
      </c>
      <c r="N96" s="123">
        <v>8505969</v>
      </c>
      <c r="O96" s="124">
        <v>1</v>
      </c>
      <c r="P96" s="105">
        <f>VLOOKUP(N96,'Informe x Asesor'!$C$7:$C$200,1,FALSE)</f>
        <v>8505969</v>
      </c>
      <c r="T96" s="105"/>
    </row>
    <row r="97" spans="1:20" x14ac:dyDescent="0.25">
      <c r="A97" s="107">
        <v>1183</v>
      </c>
      <c r="B97" s="125">
        <v>1098656223</v>
      </c>
      <c r="C97" s="125">
        <v>5</v>
      </c>
      <c r="D97" s="105">
        <f>VLOOKUP(B97,'Informe x Asesor'!$C$7:$C$1119,1,FALSE)</f>
        <v>1098656223</v>
      </c>
      <c r="M97" s="144">
        <v>1187</v>
      </c>
      <c r="N97" s="123">
        <v>1096201723</v>
      </c>
      <c r="O97" s="124">
        <v>9</v>
      </c>
      <c r="P97" s="105">
        <f>VLOOKUP(N97,'Informe x Asesor'!$C$7:$C$200,1,FALSE)</f>
        <v>1096201723</v>
      </c>
      <c r="T97" s="105"/>
    </row>
    <row r="98" spans="1:20" x14ac:dyDescent="0.25">
      <c r="A98" s="107">
        <v>1183</v>
      </c>
      <c r="B98" s="125">
        <v>1098679247</v>
      </c>
      <c r="C98" s="125">
        <v>2</v>
      </c>
      <c r="D98" s="105">
        <f>VLOOKUP(B98,'Informe x Asesor'!$C$7:$C$1119,1,FALSE)</f>
        <v>1098679247</v>
      </c>
      <c r="M98" s="144">
        <v>1187</v>
      </c>
      <c r="N98" s="123">
        <v>1096219303</v>
      </c>
      <c r="O98" s="124">
        <v>10</v>
      </c>
      <c r="P98" s="105">
        <f>VLOOKUP(N98,'Informe x Asesor'!$C$7:$C$200,1,FALSE)</f>
        <v>1096219303</v>
      </c>
      <c r="T98" s="105"/>
    </row>
    <row r="99" spans="1:20" x14ac:dyDescent="0.25">
      <c r="A99" s="103">
        <v>1183</v>
      </c>
      <c r="B99" s="125">
        <v>1101200041</v>
      </c>
      <c r="C99" s="125">
        <v>3</v>
      </c>
      <c r="D99" s="105">
        <f>VLOOKUP(B99,'Informe x Asesor'!$C$7:$C$1119,1,FALSE)</f>
        <v>1101200041</v>
      </c>
      <c r="M99" s="144">
        <v>1187</v>
      </c>
      <c r="N99" s="123">
        <v>1096251909</v>
      </c>
      <c r="O99" s="124">
        <v>4</v>
      </c>
      <c r="P99" s="105">
        <f>VLOOKUP(N99,'Informe x Asesor'!$C$7:$C$200,1,FALSE)</f>
        <v>1096251909</v>
      </c>
      <c r="T99" s="105"/>
    </row>
    <row r="100" spans="1:20" x14ac:dyDescent="0.25">
      <c r="A100" s="107">
        <v>1185</v>
      </c>
      <c r="B100" s="125">
        <v>8505969</v>
      </c>
      <c r="C100" s="125">
        <v>1</v>
      </c>
      <c r="D100" s="105">
        <f>VLOOKUP(B100,'Informe x Asesor'!$C$7:$C$1119,1,FALSE)</f>
        <v>8505969</v>
      </c>
      <c r="M100" s="145">
        <v>1187</v>
      </c>
      <c r="N100" s="123">
        <v>37932706</v>
      </c>
      <c r="O100" s="124">
        <v>17</v>
      </c>
      <c r="P100" s="105">
        <f>VLOOKUP(N100,'Informe x Asesor'!$C$7:$C$200,1,FALSE)</f>
        <v>37932706</v>
      </c>
      <c r="T100" s="105"/>
    </row>
    <row r="101" spans="1:20" x14ac:dyDescent="0.25">
      <c r="A101" s="107">
        <v>1185</v>
      </c>
      <c r="B101" s="125">
        <v>55307399</v>
      </c>
      <c r="C101" s="125">
        <v>10</v>
      </c>
      <c r="D101" s="105">
        <f>VLOOKUP(B101,'Informe x Asesor'!$C$7:$C$1119,1,FALSE)</f>
        <v>55307399</v>
      </c>
      <c r="M101" s="144">
        <v>1189</v>
      </c>
      <c r="N101" s="123">
        <v>33369776</v>
      </c>
      <c r="O101" s="124">
        <v>9</v>
      </c>
      <c r="P101" s="105">
        <f>VLOOKUP(N101,'Informe x Asesor'!$C$7:$C$200,1,FALSE)</f>
        <v>33369776</v>
      </c>
      <c r="T101" s="105"/>
    </row>
    <row r="102" spans="1:20" x14ac:dyDescent="0.25">
      <c r="A102" s="107">
        <v>1185</v>
      </c>
      <c r="B102" s="125">
        <v>72138228</v>
      </c>
      <c r="C102" s="125">
        <v>1</v>
      </c>
      <c r="D102" s="105">
        <f>VLOOKUP(B102,'Informe x Asesor'!$C$7:$C$1119,1,FALSE)</f>
        <v>72138228</v>
      </c>
      <c r="M102" s="144">
        <v>1189</v>
      </c>
      <c r="N102" s="123">
        <v>33377750</v>
      </c>
      <c r="O102" s="124">
        <v>1</v>
      </c>
      <c r="P102" s="105">
        <f>VLOOKUP(N102,'Informe x Asesor'!$C$7:$C$200,1,FALSE)</f>
        <v>33377750</v>
      </c>
      <c r="T102" s="105"/>
    </row>
    <row r="103" spans="1:20" x14ac:dyDescent="0.25">
      <c r="A103" s="107">
        <v>1185</v>
      </c>
      <c r="B103" s="125">
        <v>72266897</v>
      </c>
      <c r="C103" s="125">
        <v>5</v>
      </c>
      <c r="D103" s="105">
        <f>VLOOKUP(B103,'Informe x Asesor'!$C$7:$C$1119,1,FALSE)</f>
        <v>72266897</v>
      </c>
      <c r="M103" s="144">
        <v>1189</v>
      </c>
      <c r="N103" s="123">
        <v>40012605</v>
      </c>
      <c r="O103" s="124">
        <v>2</v>
      </c>
      <c r="P103" s="105">
        <f>VLOOKUP(N103,'Informe x Asesor'!$C$7:$C$200,1,FALSE)</f>
        <v>40012605</v>
      </c>
      <c r="T103" s="105"/>
    </row>
    <row r="104" spans="1:20" x14ac:dyDescent="0.25">
      <c r="A104" s="103">
        <v>1185</v>
      </c>
      <c r="B104" s="125">
        <v>1129565090</v>
      </c>
      <c r="C104" s="125">
        <v>5</v>
      </c>
      <c r="D104" s="105">
        <f>VLOOKUP(B104,'Informe x Asesor'!$C$7:$C$1119,1,FALSE)</f>
        <v>1129565090</v>
      </c>
      <c r="I104" s="137"/>
      <c r="J104" s="123"/>
      <c r="K104" s="123"/>
      <c r="L104" s="105"/>
      <c r="M104" s="145">
        <v>1189</v>
      </c>
      <c r="N104" s="123">
        <v>6760693</v>
      </c>
      <c r="O104" s="124">
        <v>3</v>
      </c>
      <c r="P104" s="105">
        <f>VLOOKUP(N104,'Informe x Asesor'!$C$7:$C$200,1,FALSE)</f>
        <v>6760693</v>
      </c>
    </row>
    <row r="105" spans="1:20" x14ac:dyDescent="0.25">
      <c r="A105" s="107">
        <v>1187</v>
      </c>
      <c r="B105" s="125">
        <v>37932706</v>
      </c>
      <c r="C105" s="125">
        <v>17</v>
      </c>
      <c r="D105" s="105">
        <f>VLOOKUP(B105,'Informe x Asesor'!$C$7:$C$1119,1,FALSE)</f>
        <v>37932706</v>
      </c>
      <c r="M105" s="144">
        <v>1212</v>
      </c>
      <c r="N105" s="123">
        <v>1100964068</v>
      </c>
      <c r="O105" s="124">
        <v>2</v>
      </c>
      <c r="P105" s="105">
        <f>VLOOKUP(N105,'Informe x Asesor'!$C$7:$C$200,1,FALSE)</f>
        <v>1100964068</v>
      </c>
      <c r="T105" s="105"/>
    </row>
    <row r="106" spans="1:20" x14ac:dyDescent="0.25">
      <c r="A106" s="107">
        <v>1187</v>
      </c>
      <c r="B106" s="125">
        <v>1096201723</v>
      </c>
      <c r="C106" s="125">
        <v>6</v>
      </c>
      <c r="D106" s="105">
        <f>VLOOKUP(B106,'Informe x Asesor'!$C$7:$C$1119,1,FALSE)</f>
        <v>1096201723</v>
      </c>
      <c r="M106" s="144">
        <v>1212</v>
      </c>
      <c r="N106" s="123">
        <v>1140417569</v>
      </c>
      <c r="O106" s="124">
        <v>7</v>
      </c>
      <c r="P106" s="105">
        <f>VLOOKUP(N106,'Informe x Asesor'!$C$7:$C$200,1,FALSE)</f>
        <v>1140417569</v>
      </c>
      <c r="T106" s="105"/>
    </row>
    <row r="107" spans="1:20" x14ac:dyDescent="0.25">
      <c r="A107" s="107">
        <v>1187</v>
      </c>
      <c r="B107" s="125">
        <v>1096219303</v>
      </c>
      <c r="C107" s="125">
        <v>11</v>
      </c>
      <c r="D107" s="105">
        <f>VLOOKUP(B107,'Informe x Asesor'!$C$7:$C$1119,1,FALSE)</f>
        <v>1096219303</v>
      </c>
      <c r="M107" s="144">
        <v>1212</v>
      </c>
      <c r="N107" s="123">
        <v>37893881</v>
      </c>
      <c r="O107" s="124">
        <v>9</v>
      </c>
      <c r="P107" s="105">
        <f>VLOOKUP(N107,'Informe x Asesor'!$C$7:$C$200,1,FALSE)</f>
        <v>37893881</v>
      </c>
      <c r="T107" s="105"/>
    </row>
    <row r="108" spans="1:20" x14ac:dyDescent="0.25">
      <c r="A108" s="103">
        <v>1187</v>
      </c>
      <c r="B108" s="125">
        <v>1096251909</v>
      </c>
      <c r="C108" s="125">
        <v>7</v>
      </c>
      <c r="D108" s="105">
        <f>VLOOKUP(B108,'Informe x Asesor'!$C$7:$C$1119,1,FALSE)</f>
        <v>1096251909</v>
      </c>
      <c r="M108" s="145">
        <v>1212</v>
      </c>
      <c r="N108" s="123">
        <v>91079206</v>
      </c>
      <c r="O108" s="124">
        <v>3</v>
      </c>
      <c r="P108" s="105">
        <f>VLOOKUP(N108,'Informe x Asesor'!$C$7:$C$200,1,FALSE)</f>
        <v>91079206</v>
      </c>
      <c r="T108" s="105"/>
    </row>
    <row r="109" spans="1:20" x14ac:dyDescent="0.25">
      <c r="A109" s="107">
        <v>1189</v>
      </c>
      <c r="B109" s="125">
        <v>6760693</v>
      </c>
      <c r="C109" s="125">
        <v>2</v>
      </c>
      <c r="D109" s="105">
        <f>VLOOKUP(B109,'Informe x Asesor'!$C$7:$C$1119,1,FALSE)</f>
        <v>6760693</v>
      </c>
      <c r="M109" s="144">
        <v>1246</v>
      </c>
      <c r="N109" s="123">
        <v>1085244816</v>
      </c>
      <c r="O109" s="124">
        <v>2</v>
      </c>
      <c r="P109" s="105">
        <f>VLOOKUP(N109,'Informe x Asesor'!$C$7:$C$200,1,FALSE)</f>
        <v>1085244816</v>
      </c>
    </row>
    <row r="110" spans="1:20" ht="15.75" customHeight="1" x14ac:dyDescent="0.25">
      <c r="A110" s="107">
        <v>1189</v>
      </c>
      <c r="B110" s="125">
        <v>33369776</v>
      </c>
      <c r="C110" s="125">
        <v>3</v>
      </c>
      <c r="D110" s="105">
        <f>VLOOKUP(B110,'Informe x Asesor'!$C$7:$C$1119,1,FALSE)</f>
        <v>33369776</v>
      </c>
      <c r="M110" s="144">
        <v>1246</v>
      </c>
      <c r="N110" s="123">
        <v>1085269212</v>
      </c>
      <c r="O110" s="124">
        <v>11</v>
      </c>
      <c r="P110" s="105">
        <f>VLOOKUP(N110,'Informe x Asesor'!$C$7:$C$200,1,FALSE)</f>
        <v>1085269212</v>
      </c>
    </row>
    <row r="111" spans="1:20" x14ac:dyDescent="0.25">
      <c r="A111" s="107">
        <v>1189</v>
      </c>
      <c r="B111" s="125">
        <v>33377750</v>
      </c>
      <c r="C111" s="125">
        <v>1</v>
      </c>
      <c r="D111" s="105">
        <f>VLOOKUP(B111,'Informe x Asesor'!$C$7:$C$1119,1,FALSE)</f>
        <v>33377750</v>
      </c>
      <c r="M111" s="144">
        <v>1246</v>
      </c>
      <c r="N111" s="123">
        <v>12997397</v>
      </c>
      <c r="O111" s="124">
        <v>11</v>
      </c>
      <c r="P111" s="105">
        <f>VLOOKUP(N111,'Informe x Asesor'!$C$7:$C$200,1,FALSE)</f>
        <v>12997397</v>
      </c>
    </row>
    <row r="112" spans="1:20" x14ac:dyDescent="0.25">
      <c r="A112" s="107">
        <v>1189</v>
      </c>
      <c r="B112" s="125">
        <v>40012605</v>
      </c>
      <c r="C112" s="125">
        <v>7</v>
      </c>
      <c r="D112" s="105">
        <f>VLOOKUP(B112,'Informe x Asesor'!$C$7:$C$1119,1,FALSE)</f>
        <v>40012605</v>
      </c>
      <c r="M112" s="144">
        <v>1246</v>
      </c>
      <c r="N112" s="123">
        <v>36950365</v>
      </c>
      <c r="O112" s="124">
        <v>5</v>
      </c>
      <c r="P112" s="105">
        <f>VLOOKUP(N112,'Informe x Asesor'!$C$7:$C$200,1,FALSE)</f>
        <v>36950365</v>
      </c>
    </row>
    <row r="113" spans="1:16" x14ac:dyDescent="0.25">
      <c r="A113" s="103">
        <v>1189</v>
      </c>
      <c r="B113" s="125">
        <v>1022330131</v>
      </c>
      <c r="C113" s="125">
        <v>1</v>
      </c>
      <c r="D113" s="105">
        <f>VLOOKUP(B113,'Informe x Asesor'!$C$7:$C$1119,1,FALSE)</f>
        <v>1022330131</v>
      </c>
      <c r="M113" s="144">
        <v>1246</v>
      </c>
      <c r="N113" s="123">
        <v>59311332</v>
      </c>
      <c r="O113" s="124">
        <v>14</v>
      </c>
      <c r="P113" s="105">
        <f>VLOOKUP(N113,'Informe x Asesor'!$C$7:$C$200,1,FALSE)</f>
        <v>59311332</v>
      </c>
    </row>
    <row r="114" spans="1:16" x14ac:dyDescent="0.25">
      <c r="A114" s="107">
        <v>1212</v>
      </c>
      <c r="B114" s="125">
        <v>37893881</v>
      </c>
      <c r="C114" s="125">
        <v>6</v>
      </c>
      <c r="D114" s="105">
        <f>VLOOKUP(B114,'Informe x Asesor'!$C$7:$C$1119,1,FALSE)</f>
        <v>37893881</v>
      </c>
      <c r="M114" s="145">
        <v>1246</v>
      </c>
      <c r="N114" s="123">
        <v>67027142</v>
      </c>
      <c r="O114" s="124">
        <v>1</v>
      </c>
      <c r="P114" s="105">
        <f>VLOOKUP(N114,'Informe x Asesor'!$C$7:$C$200,1,FALSE)</f>
        <v>67027142</v>
      </c>
    </row>
    <row r="115" spans="1:16" x14ac:dyDescent="0.25">
      <c r="A115" s="107">
        <v>1212</v>
      </c>
      <c r="B115" s="125">
        <v>91079206</v>
      </c>
      <c r="C115" s="125">
        <v>2</v>
      </c>
      <c r="D115" s="105">
        <f>VLOOKUP(B115,'Informe x Asesor'!$C$7:$C$1119,1,FALSE)</f>
        <v>91079206</v>
      </c>
      <c r="M115" s="144">
        <v>1251</v>
      </c>
      <c r="N115" s="123">
        <v>1033702114</v>
      </c>
      <c r="O115" s="124">
        <v>1</v>
      </c>
      <c r="P115" s="105">
        <f>VLOOKUP(N115,'Informe x Asesor'!$C$7:$C$200,1,FALSE)</f>
        <v>1033702114</v>
      </c>
    </row>
    <row r="116" spans="1:16" x14ac:dyDescent="0.25">
      <c r="A116" s="107">
        <v>1212</v>
      </c>
      <c r="B116" s="125">
        <v>1100964068</v>
      </c>
      <c r="C116" s="125">
        <v>1</v>
      </c>
      <c r="D116" s="105">
        <f>VLOOKUP(B116,'Informe x Asesor'!$C$7:$C$1119,1,FALSE)</f>
        <v>1100964068</v>
      </c>
      <c r="J116" s="129"/>
      <c r="K116" s="129"/>
      <c r="M116" s="144">
        <v>1251</v>
      </c>
      <c r="N116" s="123">
        <v>1120563108</v>
      </c>
      <c r="O116" s="124">
        <v>3</v>
      </c>
      <c r="P116" s="105">
        <f>VLOOKUP(N116,'Informe x Asesor'!$C$7:$C$200,1,FALSE)</f>
        <v>1120563108</v>
      </c>
    </row>
    <row r="117" spans="1:16" x14ac:dyDescent="0.25">
      <c r="A117" s="103">
        <v>1212</v>
      </c>
      <c r="B117" s="125">
        <v>1140417569</v>
      </c>
      <c r="C117" s="125">
        <v>1</v>
      </c>
      <c r="D117" s="105">
        <f>VLOOKUP(B117,'Informe x Asesor'!$C$7:$C$1119,1,FALSE)</f>
        <v>1140417569</v>
      </c>
      <c r="J117" s="129"/>
      <c r="K117" s="129"/>
      <c r="M117" s="144">
        <v>1251</v>
      </c>
      <c r="N117" s="123">
        <v>1120572691</v>
      </c>
      <c r="O117" s="124">
        <v>3</v>
      </c>
      <c r="P117" s="105">
        <f>VLOOKUP(N117,'Informe x Asesor'!$C$7:$C$200,1,FALSE)</f>
        <v>1120572691</v>
      </c>
    </row>
    <row r="118" spans="1:16" x14ac:dyDescent="0.25">
      <c r="A118" s="107">
        <v>1246</v>
      </c>
      <c r="B118" s="125">
        <v>12997397</v>
      </c>
      <c r="C118" s="125">
        <v>4</v>
      </c>
      <c r="D118" s="105">
        <f>VLOOKUP(B118,'Informe x Asesor'!$C$7:$C$1119,1,FALSE)</f>
        <v>12997397</v>
      </c>
      <c r="I118" s="116"/>
      <c r="J118" s="128"/>
      <c r="K118" s="128"/>
      <c r="M118" s="145">
        <v>1269</v>
      </c>
      <c r="N118" s="123">
        <v>890206611</v>
      </c>
      <c r="O118" s="124">
        <v>1</v>
      </c>
      <c r="P118" s="105">
        <f>VLOOKUP(N118,'Informe x Asesor'!$C$7:$C$200,1,FALSE)</f>
        <v>890206611</v>
      </c>
    </row>
    <row r="119" spans="1:16" x14ac:dyDescent="0.25">
      <c r="A119" s="107">
        <v>1246</v>
      </c>
      <c r="B119" s="125">
        <v>36950365</v>
      </c>
      <c r="C119" s="125">
        <v>2</v>
      </c>
      <c r="D119" s="105">
        <f>VLOOKUP(B119,'Informe x Asesor'!$C$7:$C$1119,1,FALSE)</f>
        <v>36950365</v>
      </c>
      <c r="E119" s="115"/>
      <c r="L119" s="105"/>
      <c r="P119" s="105"/>
    </row>
    <row r="120" spans="1:16" x14ac:dyDescent="0.25">
      <c r="A120" s="107">
        <v>1246</v>
      </c>
      <c r="B120" s="125">
        <v>59311332</v>
      </c>
      <c r="C120" s="125">
        <v>5</v>
      </c>
      <c r="D120" s="105">
        <f>VLOOKUP(B120,'Informe x Asesor'!$C$7:$C$1119,1,FALSE)</f>
        <v>59311332</v>
      </c>
      <c r="F120" s="128"/>
      <c r="G120" s="128"/>
      <c r="H120" s="105"/>
      <c r="P120" s="105"/>
    </row>
    <row r="121" spans="1:16" x14ac:dyDescent="0.25">
      <c r="A121" s="107">
        <v>1246</v>
      </c>
      <c r="B121" s="125">
        <v>1085244816</v>
      </c>
      <c r="C121" s="125">
        <v>2</v>
      </c>
      <c r="D121" s="105">
        <f>VLOOKUP(B121,'Informe x Asesor'!$C$7:$C$1119,1,FALSE)</f>
        <v>1085244816</v>
      </c>
      <c r="J121" s="129"/>
      <c r="K121" s="129"/>
      <c r="P121" s="105"/>
    </row>
    <row r="122" spans="1:16" x14ac:dyDescent="0.25">
      <c r="A122" s="103">
        <v>1246</v>
      </c>
      <c r="B122" s="125">
        <v>1085269212</v>
      </c>
      <c r="C122" s="125">
        <v>2</v>
      </c>
      <c r="D122" s="105">
        <f>VLOOKUP(B122,'Informe x Asesor'!$C$7:$C$1119,1,FALSE)</f>
        <v>1085269212</v>
      </c>
      <c r="E122" s="129"/>
      <c r="F122" s="129"/>
      <c r="I122" s="129"/>
      <c r="J122" s="129"/>
      <c r="P122" s="105"/>
    </row>
    <row r="123" spans="1:16" x14ac:dyDescent="0.25">
      <c r="A123" s="107">
        <v>1251</v>
      </c>
      <c r="B123" s="125">
        <v>1120563108</v>
      </c>
      <c r="C123" s="125">
        <v>14</v>
      </c>
      <c r="D123" s="105">
        <f>VLOOKUP(B123,'Informe x Asesor'!$C$7:$C$1119,1,FALSE)</f>
        <v>1120563108</v>
      </c>
      <c r="P123" s="105"/>
    </row>
    <row r="124" spans="1:16" x14ac:dyDescent="0.25">
      <c r="A124" s="103">
        <v>1251</v>
      </c>
      <c r="B124" s="125">
        <v>1120572691</v>
      </c>
      <c r="C124" s="125">
        <v>3</v>
      </c>
      <c r="D124" s="105">
        <f>VLOOKUP(B124,'Informe x Asesor'!$C$7:$C$1119,1,FALSE)</f>
        <v>1120572691</v>
      </c>
      <c r="J124" s="129"/>
      <c r="K124" s="129"/>
      <c r="P124" s="105"/>
    </row>
    <row r="125" spans="1:16" x14ac:dyDescent="0.25">
      <c r="E125" s="129"/>
    </row>
    <row r="126" spans="1:16" x14ac:dyDescent="0.25">
      <c r="E126" s="129"/>
      <c r="F126" s="129"/>
    </row>
    <row r="127" spans="1:16" x14ac:dyDescent="0.25">
      <c r="E127" s="129"/>
      <c r="F127" s="129"/>
    </row>
    <row r="128" spans="1:16" x14ac:dyDescent="0.25">
      <c r="F128" s="129"/>
      <c r="J128" s="129"/>
      <c r="K128" s="129"/>
    </row>
    <row r="131" spans="10:11" x14ac:dyDescent="0.25">
      <c r="J131" s="129"/>
      <c r="K131" s="129"/>
    </row>
  </sheetData>
  <mergeCells count="6">
    <mergeCell ref="W1:X1"/>
    <mergeCell ref="B1:C1"/>
    <mergeCell ref="F1:G1"/>
    <mergeCell ref="J1:K1"/>
    <mergeCell ref="N1:O1"/>
    <mergeCell ref="R1:S1"/>
  </mergeCells>
  <conditionalFormatting sqref="J131 N103:N1048576 I122 I125:I127 N1:N95 J104 N97:N99">
    <cfRule type="duplicateValues" dxfId="42" priority="12"/>
  </conditionalFormatting>
  <conditionalFormatting sqref="F133:F1048576 A121 F123 F121 F1:F103 F105:F118 B104">
    <cfRule type="duplicateValues" dxfId="41" priority="1761"/>
  </conditionalFormatting>
  <conditionalFormatting sqref="J132:J1048576 J1:J103 J105:J121 J123:J130 E122 F104 F131">
    <cfRule type="duplicateValues" dxfId="40" priority="10"/>
  </conditionalFormatting>
  <conditionalFormatting sqref="E125:E127 N103:N1048576 I122 J131 N98:N99 J124 N92:N95 J104 J128 J121 E122 J116:J118 F120 N1:N89">
    <cfRule type="duplicateValues" dxfId="39" priority="2840"/>
  </conditionalFormatting>
  <conditionalFormatting sqref="E125:E127 N103:N1048576 I122 J131 N98:N99 J124 N92:N95 J104 J128 J121 E122 J116:J118 F120 N1:N2">
    <cfRule type="duplicateValues" dxfId="38" priority="2854"/>
    <cfRule type="duplicateValues" dxfId="37" priority="2855"/>
  </conditionalFormatting>
  <conditionalFormatting sqref="E125:E127 N103:N1048576 I122 J131 N98:N99 J124 N92:N95 J104 J128 J121 E122 J116:J118 F120 N1:N2">
    <cfRule type="duplicateValues" dxfId="36" priority="2882"/>
  </conditionalFormatting>
  <conditionalFormatting sqref="E125:E127 N103:N1048576 I122 J131 N98:N99 J124 N92:N95 J104 J128 J121 E122 J115:J118 F119:F120 N1:N2 F124">
    <cfRule type="duplicateValues" dxfId="35" priority="2896"/>
    <cfRule type="duplicateValues" dxfId="34" priority="2897"/>
  </conditionalFormatting>
  <conditionalFormatting sqref="E125:E127 N103:N1048576 I122 J131 N98:N99 J124 N92:N95 J104 J128 J116:J117 N1:N90">
    <cfRule type="duplicateValues" dxfId="33" priority="2926"/>
  </conditionalFormatting>
  <conditionalFormatting sqref="B122:B1048576 B1:B103 B105:B120">
    <cfRule type="duplicateValues" dxfId="32" priority="8"/>
  </conditionalFormatting>
  <conditionalFormatting sqref="N97:N1048576 I122 N1:N95 J104">
    <cfRule type="duplicateValues" dxfId="31" priority="6"/>
    <cfRule type="duplicateValues" dxfId="30" priority="7"/>
  </conditionalFormatting>
  <conditionalFormatting sqref="J129:J130 J119:J120 J123 J132:J1048576 F131 J1:J103 J105:J115 F104 F119 F124:F125 F129">
    <cfRule type="duplicateValues" dxfId="29" priority="3010"/>
  </conditionalFormatting>
  <conditionalFormatting sqref="N100:N101 J125 W97 S101:S102 O97 O90 W1:W74 V75:V94 V96 R104 S105:S106 W112:W114 W116:W119 W121:W1048576 R122 S113 W107 W105">
    <cfRule type="duplicateValues" dxfId="28" priority="5332"/>
  </conditionalFormatting>
  <conditionalFormatting sqref="N1:N1048576 I122">
    <cfRule type="duplicateValues" dxfId="27" priority="5"/>
  </conditionalFormatting>
  <conditionalFormatting sqref="B122:B1048576 B1:B120">
    <cfRule type="duplicateValues" dxfId="26" priority="4"/>
  </conditionalFormatting>
  <conditionalFormatting sqref="B1:B1048576">
    <cfRule type="duplicateValues" dxfId="25" priority="3"/>
  </conditionalFormatting>
  <conditionalFormatting sqref="D3:D124">
    <cfRule type="duplicateValues" dxfId="24" priority="2"/>
  </conditionalFormatting>
  <conditionalFormatting sqref="N3:N89">
    <cfRule type="duplicateValues" dxfId="23" priority="5700"/>
  </conditionalFormatting>
  <conditionalFormatting sqref="N1:N1048576">
    <cfRule type="duplicateValues" dxfId="22" priority="1"/>
  </conditionalFormatting>
  <conditionalFormatting sqref="I126:I127 N102 R111:R112 N96 R114:R121 R123:R1048576 R1:R79 Q80:Q99 M91">
    <cfRule type="duplicateValues" dxfId="21" priority="5701"/>
    <cfRule type="duplicateValues" dxfId="20" priority="5702"/>
    <cfRule type="duplicateValues" dxfId="19" priority="570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M45"/>
  <sheetViews>
    <sheetView topLeftCell="AT22" workbookViewId="0">
      <selection activeCell="BD34" sqref="BD34"/>
    </sheetView>
  </sheetViews>
  <sheetFormatPr baseColWidth="10" defaultRowHeight="15" x14ac:dyDescent="0.25"/>
  <cols>
    <col min="1" max="1" width="11.42578125" style="34"/>
    <col min="2" max="2" width="5" style="34" bestFit="1" customWidth="1"/>
    <col min="3" max="3" width="30.7109375" style="34" bestFit="1" customWidth="1"/>
    <col min="4" max="4" width="9.5703125" style="34" customWidth="1"/>
    <col min="5" max="5" width="6.42578125" style="34" customWidth="1"/>
    <col min="6" max="6" width="11.42578125" style="34"/>
    <col min="7" max="7" width="5" style="34" bestFit="1" customWidth="1"/>
    <col min="8" max="8" width="30.7109375" style="34" bestFit="1" customWidth="1"/>
    <col min="9" max="9" width="12" style="34" bestFit="1" customWidth="1"/>
    <col min="10" max="10" width="5" style="34" customWidth="1"/>
    <col min="11" max="11" width="11.42578125" style="34"/>
    <col min="12" max="12" width="5" style="34" bestFit="1" customWidth="1"/>
    <col min="13" max="13" width="33.85546875" style="34" bestFit="1" customWidth="1"/>
    <col min="14" max="14" width="11.5703125" style="34" customWidth="1"/>
    <col min="15" max="15" width="7" style="34" customWidth="1"/>
    <col min="16" max="17" width="11.42578125" style="34"/>
    <col min="18" max="18" width="5" style="34" bestFit="1" customWidth="1"/>
    <col min="19" max="19" width="28.42578125" style="34" bestFit="1" customWidth="1"/>
    <col min="20" max="20" width="8" style="34" bestFit="1" customWidth="1"/>
    <col min="21" max="21" width="3.42578125" style="34" customWidth="1"/>
    <col min="22" max="22" width="11.42578125" style="34"/>
    <col min="23" max="23" width="5" style="34" bestFit="1" customWidth="1"/>
    <col min="24" max="24" width="30.7109375" style="34" bestFit="1" customWidth="1"/>
    <col min="25" max="25" width="8" style="34" bestFit="1" customWidth="1"/>
    <col min="26" max="26" width="4.42578125" style="34" customWidth="1"/>
    <col min="27" max="27" width="11.42578125" style="34"/>
    <col min="28" max="28" width="5" style="34" bestFit="1" customWidth="1"/>
    <col min="29" max="29" width="33.42578125" style="34" bestFit="1" customWidth="1"/>
    <col min="30" max="30" width="8" style="34" bestFit="1" customWidth="1"/>
    <col min="31" max="31" width="6" style="34" customWidth="1"/>
    <col min="32" max="32" width="11.42578125" style="34"/>
    <col min="33" max="33" width="7.85546875" style="34" customWidth="1"/>
    <col min="34" max="34" width="18.7109375" style="34" customWidth="1"/>
    <col min="35" max="35" width="11.28515625" style="34" customWidth="1"/>
    <col min="36" max="36" width="11.140625" style="34" customWidth="1"/>
    <col min="37" max="37" width="11.42578125" style="34"/>
    <col min="38" max="38" width="5" style="34" bestFit="1" customWidth="1"/>
    <col min="39" max="39" width="23.5703125" style="34" bestFit="1" customWidth="1"/>
    <col min="40" max="40" width="9" style="34" bestFit="1" customWidth="1"/>
    <col min="41" max="41" width="6.5703125" style="34" customWidth="1"/>
    <col min="42" max="42" width="11.42578125" style="34"/>
    <col min="43" max="43" width="5" style="34" bestFit="1" customWidth="1"/>
    <col min="44" max="44" width="23.5703125" style="34" bestFit="1" customWidth="1"/>
    <col min="45" max="45" width="9" style="34" bestFit="1" customWidth="1"/>
    <col min="46" max="46" width="6.28515625" style="34" customWidth="1"/>
    <col min="47" max="47" width="11.42578125" style="34"/>
    <col min="48" max="48" width="9.28515625" style="34" customWidth="1"/>
    <col min="49" max="49" width="13.85546875" style="34" customWidth="1"/>
    <col min="50" max="50" width="9.5703125" style="34" customWidth="1"/>
    <col min="51" max="51" width="9.140625" style="34" customWidth="1"/>
    <col min="52" max="52" width="11.42578125" style="34"/>
    <col min="53" max="53" width="5" style="34" bestFit="1" customWidth="1"/>
    <col min="54" max="54" width="23.5703125" style="34" bestFit="1" customWidth="1"/>
    <col min="55" max="55" width="7" style="34" bestFit="1" customWidth="1"/>
    <col min="56" max="56" width="7" style="34" customWidth="1"/>
    <col min="57" max="57" width="11.42578125" style="34"/>
    <col min="58" max="58" width="5" style="34" bestFit="1" customWidth="1"/>
    <col min="59" max="59" width="23.5703125" style="34" bestFit="1" customWidth="1"/>
    <col min="60" max="60" width="10.140625" style="34" customWidth="1"/>
    <col min="61" max="61" width="8.28515625" style="34" customWidth="1"/>
    <col min="62" max="62" width="11.42578125" style="34"/>
    <col min="63" max="63" width="8.42578125" style="34" customWidth="1"/>
    <col min="64" max="64" width="10" style="34" bestFit="1" customWidth="1"/>
    <col min="65" max="65" width="6" style="34" customWidth="1"/>
    <col min="66" max="66" width="6.42578125" style="34" customWidth="1"/>
    <col min="67" max="67" width="11.42578125" style="34"/>
    <col min="68" max="68" width="5" style="34" bestFit="1" customWidth="1"/>
    <col min="69" max="69" width="19.5703125" style="34" bestFit="1" customWidth="1"/>
    <col min="70" max="70" width="12" style="34" bestFit="1" customWidth="1"/>
    <col min="71" max="71" width="5.85546875" style="34" customWidth="1"/>
    <col min="72" max="72" width="11.42578125" style="34"/>
    <col min="73" max="73" width="5" style="34" bestFit="1" customWidth="1"/>
    <col min="74" max="74" width="22.7109375" style="34" bestFit="1" customWidth="1"/>
    <col min="75" max="75" width="8" style="34" bestFit="1" customWidth="1"/>
    <col min="76" max="76" width="6.85546875" style="34" customWidth="1"/>
    <col min="77" max="77" width="11.42578125" style="34"/>
    <col min="78" max="78" width="4.140625" style="34" bestFit="1" customWidth="1"/>
    <col min="79" max="79" width="10" style="34" bestFit="1" customWidth="1"/>
    <col min="80" max="80" width="2.140625" style="34" bestFit="1" customWidth="1"/>
    <col min="81" max="81" width="2" style="34" bestFit="1" customWidth="1"/>
    <col min="82" max="82" width="11.42578125" style="34"/>
    <col min="83" max="83" width="5" style="34" bestFit="1" customWidth="1"/>
    <col min="84" max="84" width="26.85546875" style="34" customWidth="1"/>
    <col min="85" max="85" width="12.28515625" style="34" customWidth="1"/>
    <col min="86" max="86" width="6.85546875" style="34" customWidth="1"/>
    <col min="87" max="87" width="11.42578125" style="34"/>
    <col min="88" max="88" width="10.7109375" style="34" customWidth="1"/>
    <col min="89" max="89" width="23.5703125" style="34" bestFit="1" customWidth="1"/>
    <col min="90" max="90" width="8" style="34" bestFit="1" customWidth="1"/>
    <col min="91" max="91" width="7" style="34" customWidth="1"/>
    <col min="92" max="16384" width="11.42578125" style="34"/>
  </cols>
  <sheetData>
    <row r="1" spans="2:91" x14ac:dyDescent="0.25">
      <c r="B1" s="153">
        <v>43466</v>
      </c>
      <c r="C1" s="154"/>
      <c r="D1" s="154"/>
      <c r="E1" s="154"/>
      <c r="F1" s="34" t="s">
        <v>272</v>
      </c>
      <c r="G1" s="154" t="s">
        <v>357</v>
      </c>
      <c r="H1" s="154"/>
      <c r="I1" s="154"/>
      <c r="J1" s="154"/>
      <c r="K1" s="34" t="s">
        <v>272</v>
      </c>
      <c r="L1" s="155" t="s">
        <v>358</v>
      </c>
      <c r="M1" s="155"/>
      <c r="N1" s="155"/>
      <c r="O1" s="155"/>
      <c r="P1" s="34" t="s">
        <v>272</v>
      </c>
      <c r="R1" s="155" t="s">
        <v>370</v>
      </c>
      <c r="S1" s="155"/>
      <c r="T1" s="155"/>
      <c r="U1" s="155"/>
      <c r="V1" s="34" t="s">
        <v>272</v>
      </c>
      <c r="W1" s="155" t="s">
        <v>224</v>
      </c>
      <c r="X1" s="155"/>
      <c r="Y1" s="155"/>
      <c r="Z1" s="155"/>
      <c r="AA1" s="34" t="s">
        <v>272</v>
      </c>
      <c r="AB1" s="155" t="s">
        <v>225</v>
      </c>
      <c r="AC1" s="155"/>
      <c r="AD1" s="155"/>
      <c r="AE1" s="155"/>
      <c r="AF1" s="34" t="s">
        <v>272</v>
      </c>
      <c r="AG1" s="153">
        <v>43466</v>
      </c>
      <c r="AH1" s="154"/>
      <c r="AI1" s="154"/>
      <c r="AJ1" s="154"/>
      <c r="AL1" s="154" t="s">
        <v>362</v>
      </c>
      <c r="AM1" s="154"/>
      <c r="AN1" s="154"/>
      <c r="AO1" s="154"/>
      <c r="AP1" s="34" t="s">
        <v>272</v>
      </c>
      <c r="AQ1" s="154" t="s">
        <v>225</v>
      </c>
      <c r="AR1" s="154"/>
      <c r="AS1" s="154"/>
      <c r="AT1" s="154"/>
      <c r="AU1" s="34" t="s">
        <v>272</v>
      </c>
      <c r="AV1" s="156">
        <v>2018</v>
      </c>
      <c r="AW1" s="156"/>
      <c r="AX1" s="156"/>
      <c r="AY1" s="156"/>
      <c r="BA1" s="154" t="s">
        <v>224</v>
      </c>
      <c r="BB1" s="154"/>
      <c r="BC1" s="154"/>
      <c r="BD1" s="154"/>
      <c r="BE1" s="34" t="s">
        <v>272</v>
      </c>
      <c r="BF1" s="154" t="s">
        <v>225</v>
      </c>
      <c r="BG1" s="154"/>
      <c r="BH1" s="154"/>
      <c r="BI1" s="154"/>
      <c r="BJ1" s="34" t="s">
        <v>272</v>
      </c>
      <c r="BK1" s="156">
        <v>2018</v>
      </c>
      <c r="BL1" s="156"/>
      <c r="BM1" s="156"/>
      <c r="BN1" s="156"/>
      <c r="BP1" s="156" t="s">
        <v>224</v>
      </c>
      <c r="BQ1" s="156"/>
      <c r="BR1" s="156"/>
      <c r="BS1" s="156"/>
      <c r="BT1" s="34" t="s">
        <v>272</v>
      </c>
      <c r="BU1" s="156" t="s">
        <v>225</v>
      </c>
      <c r="BV1" s="156"/>
      <c r="BW1" s="156"/>
      <c r="BX1" s="156"/>
      <c r="BY1" s="34" t="s">
        <v>272</v>
      </c>
      <c r="BZ1" s="156">
        <v>2018</v>
      </c>
      <c r="CA1" s="156"/>
      <c r="CB1" s="156"/>
      <c r="CC1" s="156"/>
      <c r="CE1" s="156" t="s">
        <v>224</v>
      </c>
      <c r="CF1" s="156"/>
      <c r="CG1" s="156"/>
      <c r="CH1" s="156"/>
      <c r="CI1" s="34" t="s">
        <v>272</v>
      </c>
      <c r="CJ1" s="156" t="s">
        <v>225</v>
      </c>
      <c r="CK1" s="156"/>
      <c r="CL1" s="156"/>
      <c r="CM1" s="156"/>
    </row>
    <row r="2" spans="2:91" x14ac:dyDescent="0.25">
      <c r="B2" s="154" t="s">
        <v>139</v>
      </c>
      <c r="C2" s="154"/>
      <c r="D2" s="154"/>
      <c r="E2" s="154"/>
      <c r="G2" s="154" t="s">
        <v>139</v>
      </c>
      <c r="H2" s="154"/>
      <c r="I2" s="154"/>
      <c r="J2" s="154"/>
      <c r="L2" s="155" t="s">
        <v>139</v>
      </c>
      <c r="M2" s="155"/>
      <c r="N2" s="155"/>
      <c r="O2" s="155"/>
      <c r="R2" s="155" t="s">
        <v>140</v>
      </c>
      <c r="S2" s="155"/>
      <c r="T2" s="155"/>
      <c r="U2" s="155"/>
      <c r="W2" s="155" t="s">
        <v>140</v>
      </c>
      <c r="X2" s="155"/>
      <c r="Y2" s="155"/>
      <c r="Z2" s="155"/>
      <c r="AB2" s="155" t="s">
        <v>140</v>
      </c>
      <c r="AC2" s="155"/>
      <c r="AD2" s="155"/>
      <c r="AE2" s="155"/>
      <c r="AG2" s="154" t="s">
        <v>148</v>
      </c>
      <c r="AH2" s="154"/>
      <c r="AI2" s="154"/>
      <c r="AJ2" s="154"/>
      <c r="AL2" s="154" t="s">
        <v>148</v>
      </c>
      <c r="AM2" s="154"/>
      <c r="AN2" s="154"/>
      <c r="AO2" s="154"/>
      <c r="AQ2" s="154" t="s">
        <v>148</v>
      </c>
      <c r="AR2" s="154"/>
      <c r="AS2" s="154"/>
      <c r="AT2" s="154"/>
      <c r="AV2" s="156" t="s">
        <v>141</v>
      </c>
      <c r="AW2" s="156"/>
      <c r="AX2" s="156"/>
      <c r="AY2" s="156"/>
      <c r="BA2" s="154" t="s">
        <v>141</v>
      </c>
      <c r="BB2" s="154"/>
      <c r="BC2" s="154"/>
      <c r="BD2" s="154"/>
      <c r="BF2" s="154" t="s">
        <v>141</v>
      </c>
      <c r="BG2" s="154"/>
      <c r="BH2" s="154"/>
      <c r="BI2" s="154"/>
      <c r="BK2" s="156" t="s">
        <v>149</v>
      </c>
      <c r="BL2" s="156"/>
      <c r="BM2" s="156"/>
      <c r="BN2" s="156"/>
      <c r="BP2" s="157" t="s">
        <v>149</v>
      </c>
      <c r="BQ2" s="157"/>
      <c r="BR2" s="157"/>
      <c r="BS2" s="157"/>
      <c r="BU2" s="157" t="s">
        <v>149</v>
      </c>
      <c r="BV2" s="157"/>
      <c r="BW2" s="157"/>
      <c r="BX2" s="157"/>
      <c r="BZ2" s="156" t="s">
        <v>150</v>
      </c>
      <c r="CA2" s="156"/>
      <c r="CB2" s="156"/>
      <c r="CC2" s="156"/>
      <c r="CE2" s="157" t="s">
        <v>150</v>
      </c>
      <c r="CF2" s="157"/>
      <c r="CG2" s="157"/>
      <c r="CH2" s="157"/>
      <c r="CJ2" s="157" t="s">
        <v>150</v>
      </c>
      <c r="CK2" s="157"/>
      <c r="CL2" s="157"/>
      <c r="CM2" s="157"/>
    </row>
    <row r="3" spans="2:91" x14ac:dyDescent="0.25">
      <c r="B3" s="141" t="s">
        <v>4</v>
      </c>
      <c r="C3" s="141" t="s">
        <v>3</v>
      </c>
      <c r="D3" s="141" t="s">
        <v>105</v>
      </c>
      <c r="E3" s="141" t="s">
        <v>106</v>
      </c>
      <c r="G3" s="141" t="s">
        <v>4</v>
      </c>
      <c r="H3" s="141" t="s">
        <v>3</v>
      </c>
      <c r="I3" s="141" t="s">
        <v>105</v>
      </c>
      <c r="J3" s="141" t="s">
        <v>106</v>
      </c>
      <c r="L3" s="141" t="s">
        <v>4</v>
      </c>
      <c r="M3" s="141" t="s">
        <v>3</v>
      </c>
      <c r="N3" s="141" t="s">
        <v>105</v>
      </c>
      <c r="O3" s="141" t="s">
        <v>106</v>
      </c>
      <c r="R3" s="140" t="s">
        <v>4</v>
      </c>
      <c r="S3" s="140" t="s">
        <v>3</v>
      </c>
      <c r="T3" s="140" t="s">
        <v>105</v>
      </c>
      <c r="U3" s="140" t="s">
        <v>106</v>
      </c>
      <c r="W3" s="34" t="s">
        <v>4</v>
      </c>
      <c r="X3" s="34" t="s">
        <v>3</v>
      </c>
      <c r="Y3" s="34" t="s">
        <v>105</v>
      </c>
      <c r="Z3" s="34" t="s">
        <v>106</v>
      </c>
      <c r="AB3" s="34" t="s">
        <v>4</v>
      </c>
      <c r="AC3" s="34" t="s">
        <v>3</v>
      </c>
      <c r="AD3" s="34" t="s">
        <v>105</v>
      </c>
      <c r="AE3" s="34" t="s">
        <v>106</v>
      </c>
      <c r="AG3" s="117" t="s">
        <v>4</v>
      </c>
      <c r="AH3" s="117" t="s">
        <v>3</v>
      </c>
      <c r="AI3" s="117" t="s">
        <v>105</v>
      </c>
      <c r="AJ3" s="117" t="s">
        <v>106</v>
      </c>
      <c r="AL3" s="117" t="s">
        <v>4</v>
      </c>
      <c r="AM3" s="117" t="s">
        <v>3</v>
      </c>
      <c r="AN3" s="117" t="s">
        <v>105</v>
      </c>
      <c r="AO3" s="117" t="s">
        <v>106</v>
      </c>
      <c r="AQ3" s="117" t="s">
        <v>4</v>
      </c>
      <c r="AR3" s="117" t="s">
        <v>3</v>
      </c>
      <c r="AS3" s="117" t="s">
        <v>105</v>
      </c>
      <c r="AT3" s="117" t="s">
        <v>106</v>
      </c>
      <c r="AV3" s="34" t="s">
        <v>4</v>
      </c>
      <c r="AW3" s="34" t="s">
        <v>3</v>
      </c>
      <c r="AX3" s="34" t="s">
        <v>105</v>
      </c>
      <c r="AY3" s="34" t="s">
        <v>106</v>
      </c>
      <c r="BA3" s="117" t="s">
        <v>4</v>
      </c>
      <c r="BB3" s="117" t="s">
        <v>3</v>
      </c>
      <c r="BC3" s="117" t="s">
        <v>105</v>
      </c>
      <c r="BD3" s="117" t="s">
        <v>106</v>
      </c>
      <c r="BF3" s="117" t="s">
        <v>4</v>
      </c>
      <c r="BG3" s="117" t="s">
        <v>3</v>
      </c>
      <c r="BH3" s="117" t="s">
        <v>105</v>
      </c>
      <c r="BI3" s="117" t="s">
        <v>106</v>
      </c>
      <c r="BK3" s="34" t="s">
        <v>4</v>
      </c>
      <c r="BL3" s="34" t="s">
        <v>3</v>
      </c>
      <c r="BM3" s="34" t="s">
        <v>105</v>
      </c>
      <c r="BN3" s="34" t="s">
        <v>106</v>
      </c>
      <c r="BP3" s="136" t="s">
        <v>4</v>
      </c>
      <c r="BQ3" s="136" t="s">
        <v>3</v>
      </c>
      <c r="BR3" s="136" t="s">
        <v>105</v>
      </c>
      <c r="BS3" s="136" t="s">
        <v>106</v>
      </c>
      <c r="BU3" s="136" t="s">
        <v>4</v>
      </c>
      <c r="BV3" s="136" t="s">
        <v>3</v>
      </c>
      <c r="BW3" s="136" t="s">
        <v>105</v>
      </c>
      <c r="BX3" s="136" t="s">
        <v>106</v>
      </c>
      <c r="BZ3" s="34" t="s">
        <v>4</v>
      </c>
      <c r="CA3" s="34" t="s">
        <v>3</v>
      </c>
      <c r="CB3" s="34" t="s">
        <v>105</v>
      </c>
      <c r="CC3" s="34" t="s">
        <v>106</v>
      </c>
      <c r="CE3" s="136" t="s">
        <v>4</v>
      </c>
      <c r="CF3" s="136" t="s">
        <v>3</v>
      </c>
      <c r="CG3" s="136" t="s">
        <v>105</v>
      </c>
      <c r="CH3" s="136" t="s">
        <v>106</v>
      </c>
      <c r="CJ3" s="136" t="s">
        <v>4</v>
      </c>
      <c r="CK3" s="136" t="s">
        <v>3</v>
      </c>
      <c r="CL3" s="136" t="s">
        <v>105</v>
      </c>
      <c r="CM3" s="136" t="s">
        <v>106</v>
      </c>
    </row>
    <row r="4" spans="2:91" x14ac:dyDescent="0.25">
      <c r="B4" s="103">
        <v>1001</v>
      </c>
      <c r="C4" s="125" t="s">
        <v>354</v>
      </c>
      <c r="D4" s="125">
        <v>1645612</v>
      </c>
      <c r="E4" s="125">
        <v>12</v>
      </c>
      <c r="G4" s="103">
        <v>1003</v>
      </c>
      <c r="H4" s="125" t="s">
        <v>236</v>
      </c>
      <c r="I4" s="125">
        <v>7182416</v>
      </c>
      <c r="J4" s="125">
        <v>59</v>
      </c>
      <c r="L4" s="103">
        <v>1003</v>
      </c>
      <c r="M4" s="125" t="s">
        <v>159</v>
      </c>
      <c r="N4" s="125">
        <v>4014633</v>
      </c>
      <c r="O4" s="125">
        <v>44</v>
      </c>
      <c r="R4" s="103">
        <v>1045</v>
      </c>
      <c r="S4" s="125" t="s">
        <v>368</v>
      </c>
      <c r="T4" s="125">
        <v>422413.44</v>
      </c>
      <c r="U4" s="125">
        <v>2</v>
      </c>
      <c r="W4" s="103">
        <v>1016</v>
      </c>
      <c r="X4" s="125" t="s">
        <v>340</v>
      </c>
      <c r="Y4" s="125">
        <v>211206.72</v>
      </c>
      <c r="Z4" s="125">
        <v>1</v>
      </c>
      <c r="AB4" s="103">
        <v>1016</v>
      </c>
      <c r="AC4" s="125" t="s">
        <v>340</v>
      </c>
      <c r="AD4" s="125">
        <v>211206</v>
      </c>
      <c r="AE4" s="125">
        <v>1</v>
      </c>
      <c r="AG4" s="145">
        <v>1001</v>
      </c>
      <c r="AH4" s="124" t="s">
        <v>359</v>
      </c>
      <c r="AI4" s="124">
        <v>2782650</v>
      </c>
      <c r="AJ4" s="124">
        <v>6</v>
      </c>
      <c r="AL4" s="145">
        <v>1003</v>
      </c>
      <c r="AM4" s="124" t="s">
        <v>132</v>
      </c>
      <c r="AN4" s="124">
        <v>6486950</v>
      </c>
      <c r="AO4" s="124">
        <v>13</v>
      </c>
      <c r="AQ4" s="145">
        <v>1003</v>
      </c>
      <c r="AR4" s="124" t="s">
        <v>132</v>
      </c>
      <c r="AS4" s="124">
        <v>4980250</v>
      </c>
      <c r="AT4" s="124">
        <v>10</v>
      </c>
      <c r="BA4" s="145">
        <v>1003</v>
      </c>
      <c r="BB4" s="124" t="s">
        <v>132</v>
      </c>
      <c r="BC4" s="124">
        <v>264000</v>
      </c>
      <c r="BD4" s="124">
        <v>40</v>
      </c>
      <c r="BF4" s="145">
        <v>1003</v>
      </c>
      <c r="BG4" s="124" t="s">
        <v>132</v>
      </c>
      <c r="BH4" s="124">
        <v>7597158</v>
      </c>
      <c r="BI4" s="124">
        <v>34</v>
      </c>
      <c r="BP4" s="145">
        <v>1003</v>
      </c>
      <c r="BQ4" s="124" t="s">
        <v>132</v>
      </c>
      <c r="BR4" s="124">
        <v>320105</v>
      </c>
      <c r="BS4" s="124">
        <v>3</v>
      </c>
      <c r="BU4" s="145">
        <v>1003</v>
      </c>
      <c r="BV4" s="124" t="s">
        <v>132</v>
      </c>
      <c r="BW4" s="124">
        <v>689456</v>
      </c>
      <c r="BX4" s="124">
        <v>8</v>
      </c>
      <c r="CE4" s="145">
        <v>1003</v>
      </c>
      <c r="CF4" s="124" t="s">
        <v>132</v>
      </c>
      <c r="CG4" s="124">
        <v>2977803</v>
      </c>
      <c r="CH4" s="124">
        <v>27</v>
      </c>
      <c r="CJ4" s="145">
        <v>1003</v>
      </c>
      <c r="CK4" s="124" t="s">
        <v>132</v>
      </c>
      <c r="CL4" s="124">
        <v>3749826</v>
      </c>
      <c r="CM4" s="124">
        <v>34</v>
      </c>
    </row>
    <row r="5" spans="2:91" x14ac:dyDescent="0.25">
      <c r="B5" s="103">
        <v>1003</v>
      </c>
      <c r="C5" s="125" t="s">
        <v>159</v>
      </c>
      <c r="D5" s="125">
        <v>2131358</v>
      </c>
      <c r="E5" s="125">
        <v>24</v>
      </c>
      <c r="G5" s="103">
        <v>1005</v>
      </c>
      <c r="H5" s="125" t="s">
        <v>237</v>
      </c>
      <c r="I5" s="125">
        <v>2522866</v>
      </c>
      <c r="J5" s="125">
        <v>28</v>
      </c>
      <c r="L5" s="103">
        <v>1005</v>
      </c>
      <c r="M5" s="125" t="s">
        <v>168</v>
      </c>
      <c r="N5" s="125">
        <v>510889</v>
      </c>
      <c r="O5" s="125">
        <v>7</v>
      </c>
      <c r="R5" s="103">
        <v>1141</v>
      </c>
      <c r="S5" s="125" t="s">
        <v>338</v>
      </c>
      <c r="T5" s="125">
        <v>211206.72</v>
      </c>
      <c r="U5" s="125">
        <v>1</v>
      </c>
      <c r="W5" s="103">
        <v>1023</v>
      </c>
      <c r="X5" s="125" t="s">
        <v>377</v>
      </c>
      <c r="Y5" s="125">
        <v>211206.72</v>
      </c>
      <c r="Z5" s="125">
        <v>1</v>
      </c>
      <c r="AB5" s="103">
        <v>1045</v>
      </c>
      <c r="AC5" s="125" t="s">
        <v>368</v>
      </c>
      <c r="AD5" s="125">
        <v>211206</v>
      </c>
      <c r="AE5" s="125">
        <v>1</v>
      </c>
      <c r="AG5" s="145">
        <v>1003</v>
      </c>
      <c r="AH5" s="124" t="s">
        <v>132</v>
      </c>
      <c r="AI5" s="124">
        <v>947550</v>
      </c>
      <c r="AJ5" s="124">
        <v>2</v>
      </c>
      <c r="AL5" s="145">
        <v>1016</v>
      </c>
      <c r="AM5" s="124" t="s">
        <v>77</v>
      </c>
      <c r="AN5" s="124">
        <v>1802900</v>
      </c>
      <c r="AO5" s="124">
        <v>4</v>
      </c>
      <c r="AQ5" s="145">
        <v>1016</v>
      </c>
      <c r="AR5" s="124" t="s">
        <v>77</v>
      </c>
      <c r="AS5" s="124">
        <v>4428700</v>
      </c>
      <c r="AT5" s="124">
        <v>9</v>
      </c>
      <c r="BA5" s="145">
        <v>1005</v>
      </c>
      <c r="BB5" s="124" t="s">
        <v>120</v>
      </c>
      <c r="BC5" s="124">
        <v>66000</v>
      </c>
      <c r="BD5" s="124">
        <v>10</v>
      </c>
      <c r="BF5" s="145">
        <v>1005</v>
      </c>
      <c r="BG5" s="124" t="s">
        <v>120</v>
      </c>
      <c r="BH5" s="124">
        <v>1099574</v>
      </c>
      <c r="BI5" s="124">
        <v>9</v>
      </c>
      <c r="BP5" s="145">
        <v>1016</v>
      </c>
      <c r="BQ5" s="124" t="s">
        <v>77</v>
      </c>
      <c r="BR5" s="124">
        <v>1016598</v>
      </c>
      <c r="BS5" s="124">
        <v>9</v>
      </c>
      <c r="BU5" s="145">
        <v>1016</v>
      </c>
      <c r="BV5" s="124" t="s">
        <v>77</v>
      </c>
      <c r="BW5" s="124">
        <v>156535</v>
      </c>
      <c r="BX5" s="124">
        <v>1</v>
      </c>
      <c r="CE5" s="145">
        <v>1005</v>
      </c>
      <c r="CF5" s="124" t="s">
        <v>120</v>
      </c>
      <c r="CG5" s="124">
        <v>772023</v>
      </c>
      <c r="CH5" s="124">
        <v>7</v>
      </c>
      <c r="CJ5" s="145">
        <v>1005</v>
      </c>
      <c r="CK5" s="124" t="s">
        <v>120</v>
      </c>
      <c r="CL5" s="124">
        <v>661734</v>
      </c>
      <c r="CM5" s="124">
        <v>6</v>
      </c>
    </row>
    <row r="6" spans="2:91" x14ac:dyDescent="0.25">
      <c r="B6" s="103">
        <v>1004</v>
      </c>
      <c r="C6" s="125" t="s">
        <v>367</v>
      </c>
      <c r="D6" s="125">
        <v>114627</v>
      </c>
      <c r="E6" s="125">
        <v>2</v>
      </c>
      <c r="G6" s="103">
        <v>1006</v>
      </c>
      <c r="H6" s="125" t="s">
        <v>266</v>
      </c>
      <c r="I6" s="125">
        <v>3064127</v>
      </c>
      <c r="J6" s="125">
        <v>26</v>
      </c>
      <c r="L6" s="103">
        <v>1006</v>
      </c>
      <c r="M6" s="125" t="s">
        <v>184</v>
      </c>
      <c r="N6" s="125">
        <v>922325</v>
      </c>
      <c r="O6" s="125">
        <v>10</v>
      </c>
      <c r="R6" s="103">
        <v>1178</v>
      </c>
      <c r="S6" s="125" t="s">
        <v>261</v>
      </c>
      <c r="T6" s="125">
        <v>633620.16</v>
      </c>
      <c r="U6" s="125">
        <v>3</v>
      </c>
      <c r="W6" s="103">
        <v>1026</v>
      </c>
      <c r="X6" s="125" t="s">
        <v>347</v>
      </c>
      <c r="Y6" s="125">
        <v>633620.16</v>
      </c>
      <c r="Z6" s="125">
        <v>3</v>
      </c>
      <c r="AB6" s="103">
        <v>1046</v>
      </c>
      <c r="AC6" s="125" t="s">
        <v>346</v>
      </c>
      <c r="AD6" s="125">
        <v>441809</v>
      </c>
      <c r="AE6" s="125">
        <v>2</v>
      </c>
      <c r="AG6" s="145">
        <v>1004</v>
      </c>
      <c r="AH6" s="124" t="s">
        <v>360</v>
      </c>
      <c r="AI6" s="124">
        <v>5073750</v>
      </c>
      <c r="AJ6" s="124">
        <v>10</v>
      </c>
      <c r="AL6" s="145">
        <v>1023</v>
      </c>
      <c r="AM6" s="124" t="s">
        <v>131</v>
      </c>
      <c r="AN6" s="124">
        <v>4822300</v>
      </c>
      <c r="AO6" s="124">
        <v>10</v>
      </c>
      <c r="AQ6" s="145">
        <v>1023</v>
      </c>
      <c r="AR6" s="124" t="s">
        <v>131</v>
      </c>
      <c r="AS6" s="124">
        <v>7318950</v>
      </c>
      <c r="AT6" s="124">
        <v>14</v>
      </c>
      <c r="BA6" s="145">
        <v>1006</v>
      </c>
      <c r="BB6" s="124" t="s">
        <v>122</v>
      </c>
      <c r="BC6" s="124">
        <v>112200</v>
      </c>
      <c r="BD6" s="124">
        <v>17</v>
      </c>
      <c r="BF6" s="145">
        <v>1006</v>
      </c>
      <c r="BG6" s="124" t="s">
        <v>122</v>
      </c>
      <c r="BH6" s="124">
        <v>1529175</v>
      </c>
      <c r="BI6" s="124">
        <v>10</v>
      </c>
      <c r="BP6" s="145">
        <v>1034</v>
      </c>
      <c r="BQ6" s="124" t="s">
        <v>130</v>
      </c>
      <c r="BR6" s="124">
        <v>79247</v>
      </c>
      <c r="BS6" s="124">
        <v>1</v>
      </c>
      <c r="BU6" s="145">
        <v>1023</v>
      </c>
      <c r="BV6" s="124" t="s">
        <v>131</v>
      </c>
      <c r="BW6" s="124">
        <v>204023</v>
      </c>
      <c r="BX6" s="124">
        <v>1</v>
      </c>
      <c r="CE6" s="145">
        <v>1006</v>
      </c>
      <c r="CF6" s="124" t="s">
        <v>122</v>
      </c>
      <c r="CG6" s="124">
        <v>551445</v>
      </c>
      <c r="CH6" s="124">
        <v>5</v>
      </c>
      <c r="CJ6" s="145">
        <v>1006</v>
      </c>
      <c r="CK6" s="124" t="s">
        <v>122</v>
      </c>
      <c r="CL6" s="124">
        <v>661734</v>
      </c>
      <c r="CM6" s="124">
        <v>6</v>
      </c>
    </row>
    <row r="7" spans="2:91" x14ac:dyDescent="0.25">
      <c r="B7" s="103">
        <v>1005</v>
      </c>
      <c r="C7" s="125" t="s">
        <v>168</v>
      </c>
      <c r="D7" s="125">
        <v>5799868</v>
      </c>
      <c r="E7" s="125">
        <v>87</v>
      </c>
      <c r="G7" s="103">
        <v>1007</v>
      </c>
      <c r="H7" s="125" t="s">
        <v>238</v>
      </c>
      <c r="I7" s="125">
        <v>2901014</v>
      </c>
      <c r="J7" s="125">
        <v>21</v>
      </c>
      <c r="L7" s="103">
        <v>1007</v>
      </c>
      <c r="M7" s="125" t="s">
        <v>177</v>
      </c>
      <c r="N7" s="125">
        <v>959833</v>
      </c>
      <c r="O7" s="125">
        <v>12</v>
      </c>
      <c r="W7" s="103">
        <v>1039</v>
      </c>
      <c r="X7" s="125" t="s">
        <v>372</v>
      </c>
      <c r="Y7" s="125">
        <v>422413.44</v>
      </c>
      <c r="Z7" s="125">
        <v>2</v>
      </c>
      <c r="AB7" s="103">
        <v>1131</v>
      </c>
      <c r="AC7" s="125" t="s">
        <v>268</v>
      </c>
      <c r="AD7" s="125">
        <v>844824</v>
      </c>
      <c r="AE7" s="125">
        <v>4</v>
      </c>
      <c r="AG7" s="145">
        <v>1016</v>
      </c>
      <c r="AH7" s="124" t="s">
        <v>77</v>
      </c>
      <c r="AI7" s="124">
        <v>3255600</v>
      </c>
      <c r="AJ7" s="124">
        <v>7</v>
      </c>
      <c r="AL7" s="145">
        <v>1026</v>
      </c>
      <c r="AM7" s="124" t="s">
        <v>124</v>
      </c>
      <c r="AN7" s="124">
        <v>377650</v>
      </c>
      <c r="AO7" s="124">
        <v>1</v>
      </c>
      <c r="AQ7" s="145">
        <v>1039</v>
      </c>
      <c r="AR7" s="124" t="s">
        <v>118</v>
      </c>
      <c r="AS7" s="124">
        <v>1417950</v>
      </c>
      <c r="AT7" s="124">
        <v>3</v>
      </c>
      <c r="BA7" s="145">
        <v>1007</v>
      </c>
      <c r="BB7" s="124" t="s">
        <v>121</v>
      </c>
      <c r="BC7" s="124">
        <v>52800</v>
      </c>
      <c r="BD7" s="124">
        <v>8</v>
      </c>
      <c r="BF7" s="145">
        <v>1007</v>
      </c>
      <c r="BG7" s="124" t="s">
        <v>121</v>
      </c>
      <c r="BH7" s="124">
        <v>227702</v>
      </c>
      <c r="BI7" s="124">
        <v>1</v>
      </c>
      <c r="BP7" s="145">
        <v>1047</v>
      </c>
      <c r="BQ7" s="124" t="s">
        <v>117</v>
      </c>
      <c r="BR7" s="124">
        <v>727713</v>
      </c>
      <c r="BS7" s="124">
        <v>5</v>
      </c>
      <c r="BU7" s="145">
        <v>1047</v>
      </c>
      <c r="BV7" s="124" t="s">
        <v>117</v>
      </c>
      <c r="BW7" s="124">
        <v>1216225</v>
      </c>
      <c r="BX7" s="124">
        <v>11</v>
      </c>
      <c r="CE7" s="145">
        <v>1016</v>
      </c>
      <c r="CF7" s="124" t="s">
        <v>77</v>
      </c>
      <c r="CG7" s="124">
        <v>1102890</v>
      </c>
      <c r="CH7" s="124">
        <v>10</v>
      </c>
      <c r="CJ7" s="145">
        <v>1016</v>
      </c>
      <c r="CK7" s="124" t="s">
        <v>77</v>
      </c>
      <c r="CL7" s="124">
        <v>992601</v>
      </c>
      <c r="CM7" s="124">
        <v>9</v>
      </c>
    </row>
    <row r="8" spans="2:91" x14ac:dyDescent="0.25">
      <c r="B8" s="103">
        <v>1006</v>
      </c>
      <c r="C8" s="125" t="s">
        <v>184</v>
      </c>
      <c r="D8" s="125">
        <v>808690</v>
      </c>
      <c r="E8" s="125">
        <v>12</v>
      </c>
      <c r="G8" s="103">
        <v>1016</v>
      </c>
      <c r="H8" s="125" t="s">
        <v>239</v>
      </c>
      <c r="I8" s="125">
        <v>4853443</v>
      </c>
      <c r="J8" s="125">
        <v>39</v>
      </c>
      <c r="L8" s="103">
        <v>1016</v>
      </c>
      <c r="M8" s="125" t="s">
        <v>160</v>
      </c>
      <c r="N8" s="125">
        <v>2529716</v>
      </c>
      <c r="O8" s="125">
        <v>30</v>
      </c>
      <c r="W8" s="103">
        <v>1045</v>
      </c>
      <c r="X8" s="125" t="s">
        <v>368</v>
      </c>
      <c r="Y8" s="125">
        <v>211206.72</v>
      </c>
      <c r="Z8" s="125">
        <v>1</v>
      </c>
      <c r="AB8" s="103">
        <v>1141</v>
      </c>
      <c r="AC8" s="125" t="s">
        <v>338</v>
      </c>
      <c r="AD8" s="125">
        <v>633618</v>
      </c>
      <c r="AE8" s="125">
        <v>3</v>
      </c>
      <c r="AG8" s="145">
        <v>1034</v>
      </c>
      <c r="AH8" s="124" t="s">
        <v>130</v>
      </c>
      <c r="AI8" s="124">
        <v>472950</v>
      </c>
      <c r="AJ8" s="124">
        <v>1</v>
      </c>
      <c r="AL8" s="145">
        <v>1034</v>
      </c>
      <c r="AM8" s="124" t="s">
        <v>130</v>
      </c>
      <c r="AN8" s="124">
        <v>959800</v>
      </c>
      <c r="AO8" s="124">
        <v>2</v>
      </c>
      <c r="AQ8" s="145">
        <v>1047</v>
      </c>
      <c r="AR8" s="124" t="s">
        <v>117</v>
      </c>
      <c r="AS8" s="124">
        <v>3853850</v>
      </c>
      <c r="AT8" s="124">
        <v>8</v>
      </c>
      <c r="BA8" s="145">
        <v>1016</v>
      </c>
      <c r="BB8" s="124" t="s">
        <v>77</v>
      </c>
      <c r="BC8" s="124">
        <v>165000</v>
      </c>
      <c r="BD8" s="124">
        <v>25</v>
      </c>
      <c r="BF8" s="145">
        <v>1016</v>
      </c>
      <c r="BG8" s="124" t="s">
        <v>77</v>
      </c>
      <c r="BH8" s="124">
        <v>6368876</v>
      </c>
      <c r="BI8" s="124">
        <v>18</v>
      </c>
      <c r="BP8" s="145">
        <v>1055</v>
      </c>
      <c r="BQ8" s="124" t="s">
        <v>134</v>
      </c>
      <c r="BR8" s="124">
        <v>107376</v>
      </c>
      <c r="BS8" s="124">
        <v>1</v>
      </c>
      <c r="BU8" s="145">
        <v>1055</v>
      </c>
      <c r="BV8" s="124" t="s">
        <v>134</v>
      </c>
      <c r="BW8" s="124">
        <v>81082</v>
      </c>
      <c r="BX8" s="124">
        <v>1</v>
      </c>
      <c r="CE8" s="145">
        <v>1023</v>
      </c>
      <c r="CF8" s="124" t="s">
        <v>131</v>
      </c>
      <c r="CG8" s="124">
        <v>1213179</v>
      </c>
      <c r="CH8" s="124">
        <v>11</v>
      </c>
      <c r="CJ8" s="145">
        <v>1023</v>
      </c>
      <c r="CK8" s="124" t="s">
        <v>131</v>
      </c>
      <c r="CL8" s="124">
        <v>661734</v>
      </c>
      <c r="CM8" s="124">
        <v>6</v>
      </c>
    </row>
    <row r="9" spans="2:91" x14ac:dyDescent="0.25">
      <c r="B9" s="103">
        <v>1007</v>
      </c>
      <c r="C9" s="125" t="s">
        <v>177</v>
      </c>
      <c r="D9" s="125">
        <v>14133356</v>
      </c>
      <c r="E9" s="125">
        <v>147</v>
      </c>
      <c r="G9" s="103">
        <v>1023</v>
      </c>
      <c r="H9" s="125" t="s">
        <v>263</v>
      </c>
      <c r="I9" s="125">
        <v>4400765</v>
      </c>
      <c r="J9" s="125">
        <v>37</v>
      </c>
      <c r="L9" s="103">
        <v>1023</v>
      </c>
      <c r="M9" s="125" t="s">
        <v>156</v>
      </c>
      <c r="N9" s="125">
        <v>1649637</v>
      </c>
      <c r="O9" s="125">
        <v>19</v>
      </c>
      <c r="W9" s="103">
        <v>1046</v>
      </c>
      <c r="X9" s="125" t="s">
        <v>346</v>
      </c>
      <c r="Y9" s="125">
        <v>1286636.96</v>
      </c>
      <c r="Z9" s="125">
        <v>6</v>
      </c>
      <c r="AB9" s="103">
        <v>1178</v>
      </c>
      <c r="AC9" s="125" t="s">
        <v>261</v>
      </c>
      <c r="AD9" s="125">
        <v>1689648</v>
      </c>
      <c r="AE9" s="125">
        <v>8</v>
      </c>
      <c r="AG9" s="145">
        <v>1039</v>
      </c>
      <c r="AH9" s="124" t="s">
        <v>118</v>
      </c>
      <c r="AI9" s="124">
        <v>472950</v>
      </c>
      <c r="AJ9" s="124">
        <v>1</v>
      </c>
      <c r="AL9" s="145">
        <v>1039</v>
      </c>
      <c r="AM9" s="124" t="s">
        <v>118</v>
      </c>
      <c r="AN9" s="124">
        <v>3234800</v>
      </c>
      <c r="AO9" s="124">
        <v>7</v>
      </c>
      <c r="AQ9" s="145">
        <v>1058</v>
      </c>
      <c r="AR9" s="124" t="s">
        <v>126</v>
      </c>
      <c r="AS9" s="124">
        <v>3367050</v>
      </c>
      <c r="AT9" s="124">
        <v>7</v>
      </c>
      <c r="BA9" s="145">
        <v>1023</v>
      </c>
      <c r="BB9" s="124" t="s">
        <v>131</v>
      </c>
      <c r="BC9" s="124">
        <v>277200</v>
      </c>
      <c r="BD9" s="124">
        <v>42</v>
      </c>
      <c r="BF9" s="145">
        <v>1023</v>
      </c>
      <c r="BG9" s="124" t="s">
        <v>131</v>
      </c>
      <c r="BH9" s="124">
        <v>6919726</v>
      </c>
      <c r="BI9" s="124">
        <v>20</v>
      </c>
      <c r="BP9" s="145">
        <v>1061</v>
      </c>
      <c r="BQ9" s="124" t="s">
        <v>114</v>
      </c>
      <c r="BR9" s="124">
        <v>251512</v>
      </c>
      <c r="BS9" s="124">
        <v>2</v>
      </c>
      <c r="BU9" s="145">
        <v>1061</v>
      </c>
      <c r="BV9" s="124" t="s">
        <v>114</v>
      </c>
      <c r="BW9" s="124">
        <v>302078</v>
      </c>
      <c r="BX9" s="124">
        <v>2</v>
      </c>
      <c r="CE9" s="145">
        <v>1045</v>
      </c>
      <c r="CF9" s="124" t="s">
        <v>129</v>
      </c>
      <c r="CG9" s="124">
        <v>220578</v>
      </c>
      <c r="CH9" s="124">
        <v>2</v>
      </c>
      <c r="CJ9" s="145">
        <v>1046</v>
      </c>
      <c r="CK9" s="124" t="s">
        <v>13</v>
      </c>
      <c r="CL9" s="124">
        <v>661734</v>
      </c>
      <c r="CM9" s="124">
        <v>6</v>
      </c>
    </row>
    <row r="10" spans="2:91" x14ac:dyDescent="0.25">
      <c r="B10" s="103">
        <v>1016</v>
      </c>
      <c r="C10" s="125" t="s">
        <v>160</v>
      </c>
      <c r="D10" s="125">
        <v>1019900</v>
      </c>
      <c r="E10" s="125">
        <v>10</v>
      </c>
      <c r="G10" s="103">
        <v>1026</v>
      </c>
      <c r="H10" s="125" t="s">
        <v>335</v>
      </c>
      <c r="I10" s="125">
        <v>541135</v>
      </c>
      <c r="J10" s="125">
        <v>4</v>
      </c>
      <c r="L10" s="103">
        <v>1026</v>
      </c>
      <c r="M10" s="125" t="s">
        <v>157</v>
      </c>
      <c r="N10" s="125">
        <v>641652</v>
      </c>
      <c r="O10" s="125">
        <v>5</v>
      </c>
      <c r="W10" s="103">
        <v>1075</v>
      </c>
      <c r="X10" s="125" t="s">
        <v>345</v>
      </c>
      <c r="Y10" s="125">
        <v>211206.72</v>
      </c>
      <c r="Z10" s="125">
        <v>1</v>
      </c>
      <c r="AB10" s="103">
        <v>1251</v>
      </c>
      <c r="AC10" s="125" t="s">
        <v>269</v>
      </c>
      <c r="AD10" s="125">
        <v>211206</v>
      </c>
      <c r="AE10" s="125">
        <v>1</v>
      </c>
      <c r="AG10" s="145">
        <v>1045</v>
      </c>
      <c r="AH10" s="124" t="s">
        <v>129</v>
      </c>
      <c r="AI10" s="124">
        <v>3195450</v>
      </c>
      <c r="AJ10" s="124">
        <v>7</v>
      </c>
      <c r="AL10" s="145">
        <v>1045</v>
      </c>
      <c r="AM10" s="124" t="s">
        <v>129</v>
      </c>
      <c r="AN10" s="124">
        <v>2958350</v>
      </c>
      <c r="AO10" s="124">
        <v>7</v>
      </c>
      <c r="AQ10" s="145">
        <v>1061</v>
      </c>
      <c r="AR10" s="124" t="s">
        <v>114</v>
      </c>
      <c r="AS10" s="124">
        <v>2805950</v>
      </c>
      <c r="AT10" s="124">
        <v>5</v>
      </c>
      <c r="BA10" s="145">
        <v>1026</v>
      </c>
      <c r="BB10" s="124" t="s">
        <v>124</v>
      </c>
      <c r="BC10" s="124">
        <v>39600</v>
      </c>
      <c r="BD10" s="124">
        <v>6</v>
      </c>
      <c r="BF10" s="145">
        <v>1026</v>
      </c>
      <c r="BG10" s="124" t="s">
        <v>124</v>
      </c>
      <c r="BH10" s="124">
        <v>114504</v>
      </c>
      <c r="BI10" s="124">
        <v>1</v>
      </c>
      <c r="BP10" s="145">
        <v>1063</v>
      </c>
      <c r="BQ10" s="124" t="s">
        <v>133</v>
      </c>
      <c r="BR10" s="124">
        <v>0</v>
      </c>
      <c r="BS10" s="124">
        <v>0</v>
      </c>
      <c r="BU10" s="145">
        <v>1063</v>
      </c>
      <c r="BV10" s="124" t="s">
        <v>133</v>
      </c>
      <c r="BW10" s="124">
        <v>89700</v>
      </c>
      <c r="BX10" s="124">
        <v>1</v>
      </c>
      <c r="CE10" s="145">
        <v>1046</v>
      </c>
      <c r="CF10" s="124" t="s">
        <v>13</v>
      </c>
      <c r="CG10" s="124">
        <v>882312</v>
      </c>
      <c r="CH10" s="124">
        <v>8</v>
      </c>
      <c r="CJ10" s="145">
        <v>1063</v>
      </c>
      <c r="CK10" s="124" t="s">
        <v>133</v>
      </c>
      <c r="CL10" s="124">
        <v>110289</v>
      </c>
      <c r="CM10" s="124">
        <v>1</v>
      </c>
    </row>
    <row r="11" spans="2:91" x14ac:dyDescent="0.25">
      <c r="B11" s="103">
        <v>1023</v>
      </c>
      <c r="C11" s="125" t="s">
        <v>156</v>
      </c>
      <c r="D11" s="125">
        <v>2478329</v>
      </c>
      <c r="E11" s="125">
        <v>19</v>
      </c>
      <c r="G11" s="103">
        <v>1034</v>
      </c>
      <c r="H11" s="125" t="s">
        <v>258</v>
      </c>
      <c r="I11" s="125">
        <v>991816</v>
      </c>
      <c r="J11" s="125">
        <v>9</v>
      </c>
      <c r="L11" s="103">
        <v>1034</v>
      </c>
      <c r="M11" s="125" t="s">
        <v>185</v>
      </c>
      <c r="N11" s="125">
        <v>421776</v>
      </c>
      <c r="O11" s="125">
        <v>6</v>
      </c>
      <c r="W11" s="103">
        <v>1131</v>
      </c>
      <c r="X11" s="125" t="s">
        <v>268</v>
      </c>
      <c r="Y11" s="125">
        <v>1900860.48</v>
      </c>
      <c r="Z11" s="125">
        <v>9</v>
      </c>
      <c r="AB11" s="103"/>
      <c r="AC11" s="125"/>
      <c r="AD11" s="126"/>
      <c r="AE11" s="126"/>
      <c r="AG11" s="145">
        <v>1047</v>
      </c>
      <c r="AH11" s="124" t="s">
        <v>117</v>
      </c>
      <c r="AI11" s="124">
        <v>15293850</v>
      </c>
      <c r="AJ11" s="124">
        <v>31</v>
      </c>
      <c r="AL11" s="145">
        <v>1047</v>
      </c>
      <c r="AM11" s="124" t="s">
        <v>117</v>
      </c>
      <c r="AN11" s="124">
        <v>7403350</v>
      </c>
      <c r="AO11" s="124">
        <v>14</v>
      </c>
      <c r="AQ11" s="145">
        <v>1063</v>
      </c>
      <c r="AR11" s="124" t="s">
        <v>133</v>
      </c>
      <c r="AS11" s="124">
        <v>444700</v>
      </c>
      <c r="AT11" s="124">
        <v>1</v>
      </c>
      <c r="BA11" s="145">
        <v>1034</v>
      </c>
      <c r="BB11" s="124" t="s">
        <v>130</v>
      </c>
      <c r="BC11" s="124">
        <v>46200</v>
      </c>
      <c r="BD11" s="124">
        <v>7</v>
      </c>
      <c r="BF11" s="145">
        <v>1034</v>
      </c>
      <c r="BG11" s="124" t="s">
        <v>130</v>
      </c>
      <c r="BH11" s="124">
        <v>519943</v>
      </c>
      <c r="BI11" s="124">
        <v>4</v>
      </c>
      <c r="BP11" s="145">
        <v>1083</v>
      </c>
      <c r="BQ11" s="124" t="s">
        <v>142</v>
      </c>
      <c r="BR11" s="124">
        <v>87941</v>
      </c>
      <c r="BS11" s="124">
        <v>1</v>
      </c>
      <c r="BU11" s="145">
        <v>1064</v>
      </c>
      <c r="BV11" s="124" t="s">
        <v>119</v>
      </c>
      <c r="BW11" s="124">
        <v>325382</v>
      </c>
      <c r="BX11" s="124">
        <v>2</v>
      </c>
      <c r="CE11" s="145">
        <v>1055</v>
      </c>
      <c r="CF11" s="124" t="s">
        <v>134</v>
      </c>
      <c r="CG11" s="124">
        <v>110289</v>
      </c>
      <c r="CH11" s="124">
        <v>1</v>
      </c>
      <c r="CJ11" s="145">
        <v>1064</v>
      </c>
      <c r="CK11" s="124" t="s">
        <v>119</v>
      </c>
      <c r="CL11" s="124">
        <v>551445</v>
      </c>
      <c r="CM11" s="124">
        <v>5</v>
      </c>
    </row>
    <row r="12" spans="2:91" x14ac:dyDescent="0.25">
      <c r="B12" s="103">
        <v>1026</v>
      </c>
      <c r="C12" s="125" t="s">
        <v>157</v>
      </c>
      <c r="D12" s="125">
        <v>59950</v>
      </c>
      <c r="E12" s="125">
        <v>1</v>
      </c>
      <c r="G12" s="103">
        <v>1039</v>
      </c>
      <c r="H12" s="125" t="s">
        <v>240</v>
      </c>
      <c r="I12" s="125">
        <v>3820139</v>
      </c>
      <c r="J12" s="125">
        <v>30</v>
      </c>
      <c r="L12" s="103">
        <v>1039</v>
      </c>
      <c r="M12" s="125" t="s">
        <v>182</v>
      </c>
      <c r="N12" s="125">
        <v>1697961</v>
      </c>
      <c r="O12" s="125">
        <v>16</v>
      </c>
      <c r="W12" s="103">
        <v>1141</v>
      </c>
      <c r="X12" s="125" t="s">
        <v>338</v>
      </c>
      <c r="Y12" s="125">
        <v>1478447.04</v>
      </c>
      <c r="Z12" s="125">
        <v>7</v>
      </c>
      <c r="AB12" s="103"/>
      <c r="AC12" s="125"/>
      <c r="AD12" s="126"/>
      <c r="AE12" s="126"/>
      <c r="AG12" s="145">
        <v>1052</v>
      </c>
      <c r="AH12" s="124" t="s">
        <v>361</v>
      </c>
      <c r="AI12" s="124">
        <v>9649050</v>
      </c>
      <c r="AJ12" s="124">
        <v>20</v>
      </c>
      <c r="AL12" s="145">
        <v>1058</v>
      </c>
      <c r="AM12" s="124" t="s">
        <v>126</v>
      </c>
      <c r="AN12" s="124">
        <v>4852400</v>
      </c>
      <c r="AO12" s="124">
        <v>9</v>
      </c>
      <c r="AQ12" s="145">
        <v>1069</v>
      </c>
      <c r="AR12" s="124" t="s">
        <v>127</v>
      </c>
      <c r="AS12" s="124">
        <v>1769200</v>
      </c>
      <c r="AT12" s="124">
        <v>4</v>
      </c>
      <c r="BA12" s="145">
        <v>1039</v>
      </c>
      <c r="BB12" s="124" t="s">
        <v>118</v>
      </c>
      <c r="BC12" s="124">
        <v>39600</v>
      </c>
      <c r="BD12" s="124">
        <v>6</v>
      </c>
      <c r="BF12" s="145">
        <v>1039</v>
      </c>
      <c r="BG12" s="124" t="s">
        <v>118</v>
      </c>
      <c r="BH12" s="124">
        <v>1417950</v>
      </c>
      <c r="BI12" s="124">
        <v>3</v>
      </c>
      <c r="BP12" s="145">
        <v>1187</v>
      </c>
      <c r="BQ12" s="124" t="s">
        <v>135</v>
      </c>
      <c r="BR12" s="124">
        <v>173420</v>
      </c>
      <c r="BS12" s="124">
        <v>2</v>
      </c>
      <c r="BU12" s="145">
        <v>1189</v>
      </c>
      <c r="BV12" s="124" t="s">
        <v>100</v>
      </c>
      <c r="BW12" s="124">
        <v>409945</v>
      </c>
      <c r="BX12" s="124">
        <v>4</v>
      </c>
      <c r="CE12" s="145">
        <v>1063</v>
      </c>
      <c r="CF12" s="124" t="s">
        <v>133</v>
      </c>
      <c r="CG12" s="124">
        <v>220578</v>
      </c>
      <c r="CH12" s="124">
        <v>2</v>
      </c>
      <c r="CJ12" s="145">
        <v>1070</v>
      </c>
      <c r="CK12" s="124" t="s">
        <v>116</v>
      </c>
      <c r="CL12" s="124">
        <v>220578</v>
      </c>
      <c r="CM12" s="124">
        <v>2</v>
      </c>
    </row>
    <row r="13" spans="2:91" x14ac:dyDescent="0.25">
      <c r="B13" s="103">
        <v>1034</v>
      </c>
      <c r="C13" s="125" t="s">
        <v>185</v>
      </c>
      <c r="D13" s="125">
        <v>668129</v>
      </c>
      <c r="E13" s="125">
        <v>4</v>
      </c>
      <c r="G13" s="103">
        <v>1045</v>
      </c>
      <c r="H13" s="125" t="s">
        <v>241</v>
      </c>
      <c r="I13" s="125">
        <v>2335959</v>
      </c>
      <c r="J13" s="125">
        <v>20</v>
      </c>
      <c r="L13" s="103">
        <v>1045</v>
      </c>
      <c r="M13" s="125" t="s">
        <v>171</v>
      </c>
      <c r="N13" s="125">
        <v>1258796</v>
      </c>
      <c r="O13" s="125">
        <v>11</v>
      </c>
      <c r="W13" s="103">
        <v>1178</v>
      </c>
      <c r="X13" s="125" t="s">
        <v>261</v>
      </c>
      <c r="Y13" s="125">
        <v>4454737.7600000016</v>
      </c>
      <c r="Z13" s="125">
        <v>21</v>
      </c>
      <c r="AB13" s="103"/>
      <c r="AC13" s="125"/>
      <c r="AD13" s="126"/>
      <c r="AE13" s="126"/>
      <c r="AG13" s="145">
        <v>1055</v>
      </c>
      <c r="AH13" s="124" t="s">
        <v>134</v>
      </c>
      <c r="AI13" s="124">
        <v>772200</v>
      </c>
      <c r="AJ13" s="124">
        <v>1</v>
      </c>
      <c r="AL13" s="145">
        <v>1061</v>
      </c>
      <c r="AM13" s="124" t="s">
        <v>114</v>
      </c>
      <c r="AN13" s="124">
        <v>7213750</v>
      </c>
      <c r="AO13" s="124">
        <v>13</v>
      </c>
      <c r="AQ13" s="145">
        <v>1070</v>
      </c>
      <c r="AR13" s="124" t="s">
        <v>116</v>
      </c>
      <c r="AS13" s="124">
        <v>503950</v>
      </c>
      <c r="AT13" s="124">
        <v>1</v>
      </c>
      <c r="BA13" s="145">
        <v>1045</v>
      </c>
      <c r="BB13" s="124" t="s">
        <v>129</v>
      </c>
      <c r="BC13" s="124">
        <v>92400</v>
      </c>
      <c r="BD13" s="124">
        <v>14</v>
      </c>
      <c r="BF13" s="145">
        <v>1045</v>
      </c>
      <c r="BG13" s="124" t="s">
        <v>129</v>
      </c>
      <c r="BH13" s="124">
        <v>1127073</v>
      </c>
      <c r="BI13" s="124">
        <v>1</v>
      </c>
      <c r="BP13" s="145">
        <v>1189</v>
      </c>
      <c r="BQ13" s="124" t="s">
        <v>100</v>
      </c>
      <c r="BR13" s="124">
        <v>685060</v>
      </c>
      <c r="BS13" s="124">
        <v>5</v>
      </c>
      <c r="BU13" s="145">
        <v>1212</v>
      </c>
      <c r="BV13" s="124" t="s">
        <v>29</v>
      </c>
      <c r="BW13" s="124">
        <v>272617</v>
      </c>
      <c r="BX13" s="124">
        <v>2</v>
      </c>
      <c r="CE13" s="145">
        <v>1064</v>
      </c>
      <c r="CF13" s="124" t="s">
        <v>119</v>
      </c>
      <c r="CG13" s="124">
        <v>661734</v>
      </c>
      <c r="CH13" s="124">
        <v>6</v>
      </c>
      <c r="CJ13" s="145">
        <v>1131</v>
      </c>
      <c r="CK13" s="124" t="s">
        <v>17</v>
      </c>
      <c r="CL13" s="124">
        <v>110289</v>
      </c>
      <c r="CM13" s="124">
        <v>1</v>
      </c>
    </row>
    <row r="14" spans="2:91" x14ac:dyDescent="0.25">
      <c r="B14" s="103">
        <v>1039</v>
      </c>
      <c r="C14" s="125" t="s">
        <v>182</v>
      </c>
      <c r="D14" s="125">
        <v>3529137</v>
      </c>
      <c r="E14" s="125">
        <v>26</v>
      </c>
      <c r="G14" s="103">
        <v>1046</v>
      </c>
      <c r="H14" s="125" t="s">
        <v>264</v>
      </c>
      <c r="I14" s="125">
        <v>4916276</v>
      </c>
      <c r="J14" s="125">
        <v>40</v>
      </c>
      <c r="L14" s="103">
        <v>1046</v>
      </c>
      <c r="M14" s="125" t="s">
        <v>181</v>
      </c>
      <c r="N14" s="125">
        <v>1339165</v>
      </c>
      <c r="O14" s="125">
        <v>14</v>
      </c>
      <c r="W14" s="103">
        <v>1185</v>
      </c>
      <c r="X14" s="125" t="s">
        <v>369</v>
      </c>
      <c r="Y14" s="125">
        <v>211206.72</v>
      </c>
      <c r="Z14" s="125">
        <v>1</v>
      </c>
      <c r="AB14" s="103"/>
      <c r="AC14" s="125"/>
      <c r="AD14" s="126"/>
      <c r="AE14" s="126"/>
      <c r="AG14" s="145">
        <v>1061</v>
      </c>
      <c r="AH14" s="124" t="s">
        <v>114</v>
      </c>
      <c r="AI14" s="124">
        <v>7006050</v>
      </c>
      <c r="AJ14" s="124">
        <v>14</v>
      </c>
      <c r="AL14" s="145">
        <v>1063</v>
      </c>
      <c r="AM14" s="124" t="s">
        <v>133</v>
      </c>
      <c r="AN14" s="124">
        <v>499900</v>
      </c>
      <c r="AO14" s="124">
        <v>1</v>
      </c>
      <c r="AQ14" s="145">
        <v>1075</v>
      </c>
      <c r="AR14" s="124" t="s">
        <v>128</v>
      </c>
      <c r="AS14" s="124">
        <v>444700</v>
      </c>
      <c r="AT14" s="124">
        <v>1</v>
      </c>
      <c r="BA14" s="145">
        <v>1046</v>
      </c>
      <c r="BB14" s="124" t="s">
        <v>13</v>
      </c>
      <c r="BC14" s="124">
        <v>178200</v>
      </c>
      <c r="BD14" s="124">
        <v>27</v>
      </c>
      <c r="BF14" s="145">
        <v>1046</v>
      </c>
      <c r="BG14" s="124" t="s">
        <v>13</v>
      </c>
      <c r="BH14" s="124">
        <v>2133037</v>
      </c>
      <c r="BI14" s="124">
        <v>12</v>
      </c>
      <c r="BP14" s="145">
        <v>1212</v>
      </c>
      <c r="BQ14" s="124" t="s">
        <v>29</v>
      </c>
      <c r="BR14" s="124">
        <v>308232</v>
      </c>
      <c r="BS14" s="124">
        <v>3</v>
      </c>
      <c r="BU14" s="145">
        <v>1251</v>
      </c>
      <c r="BV14" s="124" t="s">
        <v>20</v>
      </c>
      <c r="BW14" s="124">
        <v>137188</v>
      </c>
      <c r="BX14" s="124">
        <v>1</v>
      </c>
      <c r="CE14" s="145">
        <v>1069</v>
      </c>
      <c r="CF14" s="124" t="s">
        <v>127</v>
      </c>
      <c r="CG14" s="124">
        <v>110289</v>
      </c>
      <c r="CH14" s="124">
        <v>1</v>
      </c>
      <c r="CJ14" s="145">
        <v>1141</v>
      </c>
      <c r="CK14" s="124" t="s">
        <v>125</v>
      </c>
      <c r="CL14" s="124">
        <v>330867</v>
      </c>
      <c r="CM14" s="124">
        <v>3</v>
      </c>
    </row>
    <row r="15" spans="2:91" x14ac:dyDescent="0.25">
      <c r="B15" s="103">
        <v>1045</v>
      </c>
      <c r="C15" s="125" t="s">
        <v>171</v>
      </c>
      <c r="D15" s="125">
        <v>1474247</v>
      </c>
      <c r="E15" s="125">
        <v>16</v>
      </c>
      <c r="G15" s="103">
        <v>1047</v>
      </c>
      <c r="H15" s="125" t="s">
        <v>242</v>
      </c>
      <c r="I15" s="125">
        <v>2557720</v>
      </c>
      <c r="J15" s="125">
        <v>20</v>
      </c>
      <c r="L15" s="103">
        <v>1047</v>
      </c>
      <c r="M15" s="125" t="s">
        <v>178</v>
      </c>
      <c r="N15" s="125">
        <v>1875294</v>
      </c>
      <c r="O15" s="125">
        <v>17</v>
      </c>
      <c r="W15" s="103">
        <v>1251</v>
      </c>
      <c r="X15" s="125" t="s">
        <v>269</v>
      </c>
      <c r="Y15" s="125">
        <v>1286636.96</v>
      </c>
      <c r="Z15" s="125">
        <v>6</v>
      </c>
      <c r="AB15" s="103"/>
      <c r="AC15" s="125"/>
      <c r="AD15" s="126"/>
      <c r="AE15" s="126"/>
      <c r="AG15" s="145">
        <v>1069</v>
      </c>
      <c r="AH15" s="124" t="s">
        <v>127</v>
      </c>
      <c r="AI15" s="124">
        <v>659250</v>
      </c>
      <c r="AJ15" s="124">
        <v>1</v>
      </c>
      <c r="AL15" s="145">
        <v>1069</v>
      </c>
      <c r="AM15" s="124" t="s">
        <v>127</v>
      </c>
      <c r="AN15" s="124">
        <v>357650</v>
      </c>
      <c r="AO15" s="124">
        <v>1</v>
      </c>
      <c r="AQ15" s="145">
        <v>1083</v>
      </c>
      <c r="AR15" s="124" t="s">
        <v>142</v>
      </c>
      <c r="AS15" s="124">
        <v>9214550</v>
      </c>
      <c r="AT15" s="124">
        <v>19</v>
      </c>
      <c r="BA15" s="145">
        <v>1047</v>
      </c>
      <c r="BB15" s="124" t="s">
        <v>117</v>
      </c>
      <c r="BC15" s="124">
        <v>132000</v>
      </c>
      <c r="BD15" s="124">
        <v>20</v>
      </c>
      <c r="BF15" s="145">
        <v>1047</v>
      </c>
      <c r="BG15" s="124" t="s">
        <v>117</v>
      </c>
      <c r="BH15" s="124">
        <v>5532386</v>
      </c>
      <c r="BI15" s="124">
        <v>14</v>
      </c>
      <c r="BP15" s="145">
        <v>1268</v>
      </c>
      <c r="BQ15" s="124" t="s">
        <v>144</v>
      </c>
      <c r="BR15" s="124">
        <v>904913</v>
      </c>
      <c r="BS15" s="124">
        <v>5</v>
      </c>
      <c r="BU15" s="145">
        <v>1268</v>
      </c>
      <c r="BV15" s="124" t="s">
        <v>144</v>
      </c>
      <c r="BW15" s="124">
        <v>557985</v>
      </c>
      <c r="BX15" s="124">
        <v>4</v>
      </c>
      <c r="CE15" s="145">
        <v>1070</v>
      </c>
      <c r="CF15" s="124" t="s">
        <v>116</v>
      </c>
      <c r="CG15" s="124">
        <v>441156</v>
      </c>
      <c r="CH15" s="124">
        <v>4</v>
      </c>
      <c r="CJ15" s="145">
        <v>1178</v>
      </c>
      <c r="CK15" s="124" t="s">
        <v>89</v>
      </c>
      <c r="CL15" s="124">
        <v>330867</v>
      </c>
      <c r="CM15" s="124">
        <v>3</v>
      </c>
    </row>
    <row r="16" spans="2:91" x14ac:dyDescent="0.25">
      <c r="B16" s="103">
        <v>1046</v>
      </c>
      <c r="C16" s="125" t="s">
        <v>181</v>
      </c>
      <c r="D16" s="125">
        <v>1234980</v>
      </c>
      <c r="E16" s="125">
        <v>15</v>
      </c>
      <c r="G16" s="103">
        <v>1055</v>
      </c>
      <c r="H16" s="125" t="s">
        <v>267</v>
      </c>
      <c r="I16" s="125">
        <v>4995808</v>
      </c>
      <c r="J16" s="125">
        <v>39</v>
      </c>
      <c r="L16" s="103">
        <v>1055</v>
      </c>
      <c r="M16" s="125" t="s">
        <v>175</v>
      </c>
      <c r="N16" s="125">
        <v>1970312</v>
      </c>
      <c r="O16" s="125">
        <v>17</v>
      </c>
      <c r="W16" s="103"/>
      <c r="X16" s="125"/>
      <c r="Y16" s="126"/>
      <c r="Z16" s="126"/>
      <c r="AB16" s="103"/>
      <c r="AC16" s="125"/>
      <c r="AD16" s="126"/>
      <c r="AE16" s="126"/>
      <c r="AG16" s="145">
        <v>1070</v>
      </c>
      <c r="AH16" s="124" t="s">
        <v>116</v>
      </c>
      <c r="AI16" s="124">
        <v>1363800</v>
      </c>
      <c r="AJ16" s="124">
        <v>3</v>
      </c>
      <c r="AL16" s="145">
        <v>1070</v>
      </c>
      <c r="AM16" s="124" t="s">
        <v>116</v>
      </c>
      <c r="AN16" s="124">
        <v>2785950</v>
      </c>
      <c r="AO16" s="124">
        <v>6</v>
      </c>
      <c r="AQ16" s="145">
        <v>1141</v>
      </c>
      <c r="AR16" s="124" t="s">
        <v>125</v>
      </c>
      <c r="AS16" s="124">
        <v>1892500</v>
      </c>
      <c r="AT16" s="124">
        <v>4</v>
      </c>
      <c r="BA16" s="145">
        <v>1055</v>
      </c>
      <c r="BB16" s="124" t="s">
        <v>134</v>
      </c>
      <c r="BC16" s="124">
        <v>198000</v>
      </c>
      <c r="BD16" s="124">
        <v>30</v>
      </c>
      <c r="BF16" s="145">
        <v>1055</v>
      </c>
      <c r="BG16" s="124" t="s">
        <v>134</v>
      </c>
      <c r="BH16" s="124">
        <v>2130265</v>
      </c>
      <c r="BI16" s="124">
        <v>14</v>
      </c>
      <c r="BP16" s="116"/>
      <c r="BQ16" s="124"/>
      <c r="BR16" s="123"/>
      <c r="BS16" s="123"/>
      <c r="BU16" s="135"/>
      <c r="BV16" s="124"/>
      <c r="BW16" s="123"/>
      <c r="BX16" s="123"/>
      <c r="CE16" s="145">
        <v>1075</v>
      </c>
      <c r="CF16" s="124" t="s">
        <v>128</v>
      </c>
      <c r="CG16" s="124">
        <v>110289</v>
      </c>
      <c r="CH16" s="124">
        <v>1</v>
      </c>
      <c r="CJ16" s="145">
        <v>1182</v>
      </c>
      <c r="CK16" s="124" t="s">
        <v>50</v>
      </c>
      <c r="CL16" s="124">
        <v>330867</v>
      </c>
      <c r="CM16" s="124">
        <v>3</v>
      </c>
    </row>
    <row r="17" spans="2:91" x14ac:dyDescent="0.25">
      <c r="B17" s="103">
        <v>1047</v>
      </c>
      <c r="C17" s="125" t="s">
        <v>178</v>
      </c>
      <c r="D17" s="125">
        <v>4724123</v>
      </c>
      <c r="E17" s="125">
        <v>35</v>
      </c>
      <c r="G17" s="103">
        <v>1058</v>
      </c>
      <c r="H17" s="125" t="s">
        <v>243</v>
      </c>
      <c r="I17" s="125">
        <v>1649730</v>
      </c>
      <c r="J17" s="125">
        <v>20</v>
      </c>
      <c r="L17" s="103">
        <v>1058</v>
      </c>
      <c r="M17" s="125" t="s">
        <v>183</v>
      </c>
      <c r="N17" s="125">
        <v>214745</v>
      </c>
      <c r="O17" s="125">
        <v>4</v>
      </c>
      <c r="W17" s="103"/>
      <c r="X17" s="125"/>
      <c r="Y17" s="126"/>
      <c r="Z17" s="126"/>
      <c r="AB17" s="103"/>
      <c r="AC17" s="125"/>
      <c r="AD17" s="126"/>
      <c r="AE17" s="126"/>
      <c r="AG17" s="145">
        <v>1075</v>
      </c>
      <c r="AH17" s="124" t="s">
        <v>128</v>
      </c>
      <c r="AI17" s="124">
        <v>3783600</v>
      </c>
      <c r="AJ17" s="124">
        <v>8</v>
      </c>
      <c r="AL17" s="145">
        <v>1075</v>
      </c>
      <c r="AM17" s="124" t="s">
        <v>128</v>
      </c>
      <c r="AN17" s="124">
        <v>4637000</v>
      </c>
      <c r="AO17" s="124">
        <v>8</v>
      </c>
      <c r="AQ17" s="145">
        <v>1178</v>
      </c>
      <c r="AR17" s="124" t="s">
        <v>89</v>
      </c>
      <c r="AS17" s="124">
        <v>2900400</v>
      </c>
      <c r="AT17" s="124">
        <v>6</v>
      </c>
      <c r="BA17" s="145">
        <v>1058</v>
      </c>
      <c r="BB17" s="124" t="s">
        <v>126</v>
      </c>
      <c r="BC17" s="124">
        <v>244200</v>
      </c>
      <c r="BD17" s="124">
        <v>37</v>
      </c>
      <c r="BF17" s="145">
        <v>1058</v>
      </c>
      <c r="BG17" s="124" t="s">
        <v>126</v>
      </c>
      <c r="BH17" s="124">
        <v>10970679</v>
      </c>
      <c r="BI17" s="124">
        <v>30</v>
      </c>
      <c r="BP17" s="116"/>
      <c r="BQ17" s="124"/>
      <c r="BR17" s="123"/>
      <c r="BS17" s="123"/>
      <c r="CE17" s="145">
        <v>1131</v>
      </c>
      <c r="CF17" s="124" t="s">
        <v>17</v>
      </c>
      <c r="CG17" s="124">
        <v>220578</v>
      </c>
      <c r="CH17" s="124">
        <v>2</v>
      </c>
      <c r="CJ17" s="145">
        <v>1183</v>
      </c>
      <c r="CK17" s="124" t="s">
        <v>54</v>
      </c>
      <c r="CL17" s="124">
        <v>330867</v>
      </c>
      <c r="CM17" s="124">
        <v>3</v>
      </c>
    </row>
    <row r="18" spans="2:91" x14ac:dyDescent="0.25">
      <c r="B18" s="103">
        <v>1052</v>
      </c>
      <c r="C18" s="125" t="s">
        <v>364</v>
      </c>
      <c r="D18" s="125">
        <v>318527</v>
      </c>
      <c r="E18" s="125">
        <v>3</v>
      </c>
      <c r="G18" s="103">
        <v>1061</v>
      </c>
      <c r="H18" s="125" t="s">
        <v>262</v>
      </c>
      <c r="I18" s="125">
        <v>1134671</v>
      </c>
      <c r="J18" s="125">
        <v>9</v>
      </c>
      <c r="L18" s="103">
        <v>1061</v>
      </c>
      <c r="M18" s="125" t="s">
        <v>161</v>
      </c>
      <c r="N18" s="125">
        <v>236260</v>
      </c>
      <c r="O18" s="125">
        <v>2</v>
      </c>
      <c r="W18" s="103"/>
      <c r="X18" s="125"/>
      <c r="Y18" s="126"/>
      <c r="Z18" s="126"/>
      <c r="AB18" s="103"/>
      <c r="AC18" s="125"/>
      <c r="AD18" s="126"/>
      <c r="AE18" s="126"/>
      <c r="AG18" s="145">
        <v>1083</v>
      </c>
      <c r="AH18" s="124" t="s">
        <v>142</v>
      </c>
      <c r="AI18" s="124">
        <v>20065200</v>
      </c>
      <c r="AJ18" s="124">
        <v>44</v>
      </c>
      <c r="AL18" s="145">
        <v>1083</v>
      </c>
      <c r="AM18" s="124" t="s">
        <v>142</v>
      </c>
      <c r="AN18" s="124">
        <v>14822700</v>
      </c>
      <c r="AO18" s="124">
        <v>28</v>
      </c>
      <c r="AQ18" s="145">
        <v>1182</v>
      </c>
      <c r="AR18" s="124" t="s">
        <v>50</v>
      </c>
      <c r="AS18" s="124">
        <v>380650</v>
      </c>
      <c r="AT18" s="124">
        <v>1</v>
      </c>
      <c r="BA18" s="145">
        <v>1061</v>
      </c>
      <c r="BB18" s="124" t="s">
        <v>114</v>
      </c>
      <c r="BC18" s="124">
        <v>72600</v>
      </c>
      <c r="BD18" s="124">
        <v>11</v>
      </c>
      <c r="BF18" s="145">
        <v>1061</v>
      </c>
      <c r="BG18" s="124" t="s">
        <v>114</v>
      </c>
      <c r="BH18" s="124">
        <v>2869910</v>
      </c>
      <c r="BI18" s="124">
        <v>6</v>
      </c>
      <c r="CE18" s="145">
        <v>1141</v>
      </c>
      <c r="CF18" s="124" t="s">
        <v>125</v>
      </c>
      <c r="CG18" s="124">
        <v>330867</v>
      </c>
      <c r="CH18" s="124">
        <v>3</v>
      </c>
      <c r="CJ18" s="145">
        <v>1185</v>
      </c>
      <c r="CK18" s="124" t="s">
        <v>123</v>
      </c>
      <c r="CL18" s="124">
        <v>661734</v>
      </c>
      <c r="CM18" s="124">
        <v>6</v>
      </c>
    </row>
    <row r="19" spans="2:91" x14ac:dyDescent="0.25">
      <c r="B19" s="103">
        <v>1055</v>
      </c>
      <c r="C19" s="125" t="s">
        <v>175</v>
      </c>
      <c r="D19" s="125">
        <v>2961189</v>
      </c>
      <c r="E19" s="125">
        <v>29</v>
      </c>
      <c r="G19" s="103">
        <v>1063</v>
      </c>
      <c r="H19" s="125" t="s">
        <v>244</v>
      </c>
      <c r="I19" s="125">
        <v>1946592</v>
      </c>
      <c r="J19" s="125">
        <v>18</v>
      </c>
      <c r="L19" s="103">
        <v>1063</v>
      </c>
      <c r="M19" s="125" t="s">
        <v>169</v>
      </c>
      <c r="N19" s="125">
        <v>1972573</v>
      </c>
      <c r="O19" s="125">
        <v>18</v>
      </c>
      <c r="W19" s="103"/>
      <c r="X19" s="125"/>
      <c r="Y19" s="126"/>
      <c r="Z19" s="126"/>
      <c r="AB19" s="103"/>
      <c r="AC19" s="125"/>
      <c r="AD19" s="126"/>
      <c r="AE19" s="126"/>
      <c r="AG19" s="145">
        <v>1085</v>
      </c>
      <c r="AH19" s="124" t="s">
        <v>323</v>
      </c>
      <c r="AI19" s="124">
        <v>4013400</v>
      </c>
      <c r="AJ19" s="124">
        <v>8</v>
      </c>
      <c r="AL19" s="145">
        <v>1130</v>
      </c>
      <c r="AM19" s="124" t="s">
        <v>115</v>
      </c>
      <c r="AN19" s="124">
        <v>1882900</v>
      </c>
      <c r="AO19" s="124">
        <v>4</v>
      </c>
      <c r="AQ19" s="145">
        <v>1183</v>
      </c>
      <c r="AR19" s="124" t="s">
        <v>54</v>
      </c>
      <c r="AS19" s="124">
        <v>1573350</v>
      </c>
      <c r="AT19" s="124">
        <v>3</v>
      </c>
      <c r="BA19" s="145">
        <v>1063</v>
      </c>
      <c r="BB19" s="124" t="s">
        <v>133</v>
      </c>
      <c r="BC19" s="124">
        <v>138600</v>
      </c>
      <c r="BD19" s="124">
        <v>21</v>
      </c>
      <c r="BF19" s="145">
        <v>1063</v>
      </c>
      <c r="BG19" s="124" t="s">
        <v>133</v>
      </c>
      <c r="BH19" s="124">
        <v>2858826</v>
      </c>
      <c r="BI19" s="124">
        <v>15</v>
      </c>
      <c r="CE19" s="145">
        <v>1178</v>
      </c>
      <c r="CF19" s="124" t="s">
        <v>89</v>
      </c>
      <c r="CG19" s="124">
        <v>220578</v>
      </c>
      <c r="CH19" s="124">
        <v>2</v>
      </c>
      <c r="CJ19" s="145">
        <v>1187</v>
      </c>
      <c r="CK19" s="124" t="s">
        <v>135</v>
      </c>
      <c r="CL19" s="124">
        <v>330867</v>
      </c>
      <c r="CM19" s="124">
        <v>3</v>
      </c>
    </row>
    <row r="20" spans="2:91" x14ac:dyDescent="0.25">
      <c r="B20" s="103">
        <v>1058</v>
      </c>
      <c r="C20" s="125" t="s">
        <v>183</v>
      </c>
      <c r="D20" s="125">
        <v>119900</v>
      </c>
      <c r="E20" s="125">
        <v>2</v>
      </c>
      <c r="G20" s="103">
        <v>1064</v>
      </c>
      <c r="H20" s="125" t="s">
        <v>235</v>
      </c>
      <c r="I20" s="125">
        <v>3570329</v>
      </c>
      <c r="J20" s="125">
        <v>25</v>
      </c>
      <c r="L20" s="103">
        <v>1064</v>
      </c>
      <c r="M20" s="125" t="s">
        <v>155</v>
      </c>
      <c r="N20" s="125">
        <v>762519</v>
      </c>
      <c r="O20" s="125">
        <v>6</v>
      </c>
      <c r="W20" s="103"/>
      <c r="X20" s="125"/>
      <c r="Y20" s="126"/>
      <c r="Z20" s="126"/>
      <c r="AB20" s="103"/>
      <c r="AC20" s="125"/>
      <c r="AD20" s="126"/>
      <c r="AE20" s="126"/>
      <c r="AG20" s="145">
        <v>1086</v>
      </c>
      <c r="AH20" s="124" t="s">
        <v>373</v>
      </c>
      <c r="AI20" s="124">
        <v>1749300</v>
      </c>
      <c r="AJ20" s="124">
        <v>4</v>
      </c>
      <c r="AL20" s="145">
        <v>1141</v>
      </c>
      <c r="AM20" s="124" t="s">
        <v>125</v>
      </c>
      <c r="AN20" s="124">
        <v>9610300</v>
      </c>
      <c r="AO20" s="124">
        <v>20</v>
      </c>
      <c r="AQ20" s="145">
        <v>1187</v>
      </c>
      <c r="AR20" s="124" t="s">
        <v>135</v>
      </c>
      <c r="AS20" s="124">
        <v>3281300</v>
      </c>
      <c r="AT20" s="124">
        <v>8</v>
      </c>
      <c r="BA20" s="145">
        <v>1064</v>
      </c>
      <c r="BB20" s="124" t="s">
        <v>119</v>
      </c>
      <c r="BC20" s="124">
        <v>231000</v>
      </c>
      <c r="BD20" s="124">
        <v>35</v>
      </c>
      <c r="BF20" s="145">
        <v>1064</v>
      </c>
      <c r="BG20" s="124" t="s">
        <v>119</v>
      </c>
      <c r="BH20" s="124">
        <v>3984335</v>
      </c>
      <c r="BI20" s="124">
        <v>16</v>
      </c>
      <c r="CE20" s="145">
        <v>1182</v>
      </c>
      <c r="CF20" s="124" t="s">
        <v>50</v>
      </c>
      <c r="CG20" s="124">
        <v>551445</v>
      </c>
      <c r="CH20" s="124">
        <v>5</v>
      </c>
      <c r="CJ20" s="145">
        <v>1246</v>
      </c>
      <c r="CK20" s="124" t="s">
        <v>15</v>
      </c>
      <c r="CL20" s="124">
        <v>1213179</v>
      </c>
      <c r="CM20" s="124">
        <v>11</v>
      </c>
    </row>
    <row r="21" spans="2:91" x14ac:dyDescent="0.25">
      <c r="B21" s="103">
        <v>1061</v>
      </c>
      <c r="C21" s="125" t="s">
        <v>161</v>
      </c>
      <c r="D21" s="125">
        <v>59950</v>
      </c>
      <c r="E21" s="125">
        <v>1</v>
      </c>
      <c r="G21" s="103">
        <v>1069</v>
      </c>
      <c r="H21" s="125" t="s">
        <v>245</v>
      </c>
      <c r="I21" s="125">
        <v>5548185</v>
      </c>
      <c r="J21" s="125">
        <v>47</v>
      </c>
      <c r="L21" s="103">
        <v>1069</v>
      </c>
      <c r="M21" s="125" t="s">
        <v>162</v>
      </c>
      <c r="N21" s="125">
        <v>4680624</v>
      </c>
      <c r="O21" s="125">
        <v>47</v>
      </c>
      <c r="W21" s="103"/>
      <c r="X21" s="125"/>
      <c r="Y21" s="126"/>
      <c r="Z21" s="126"/>
      <c r="AB21" s="103"/>
      <c r="AC21" s="125"/>
      <c r="AD21" s="126"/>
      <c r="AE21" s="126"/>
      <c r="AG21" s="145">
        <v>1130</v>
      </c>
      <c r="AH21" s="124" t="s">
        <v>115</v>
      </c>
      <c r="AI21" s="124">
        <v>2134800</v>
      </c>
      <c r="AJ21" s="124">
        <v>5</v>
      </c>
      <c r="AL21" s="145">
        <v>1178</v>
      </c>
      <c r="AM21" s="124" t="s">
        <v>89</v>
      </c>
      <c r="AN21" s="124">
        <v>3932600</v>
      </c>
      <c r="AO21" s="124">
        <v>9</v>
      </c>
      <c r="AQ21" s="145">
        <v>1189</v>
      </c>
      <c r="AR21" s="124" t="s">
        <v>100</v>
      </c>
      <c r="AS21" s="124">
        <v>1645900</v>
      </c>
      <c r="AT21" s="124">
        <v>3</v>
      </c>
      <c r="BA21" s="145">
        <v>1069</v>
      </c>
      <c r="BB21" s="124" t="s">
        <v>127</v>
      </c>
      <c r="BC21" s="124">
        <v>270600</v>
      </c>
      <c r="BD21" s="124">
        <v>41</v>
      </c>
      <c r="BF21" s="145">
        <v>1069</v>
      </c>
      <c r="BG21" s="124" t="s">
        <v>127</v>
      </c>
      <c r="BH21" s="124">
        <v>4812537</v>
      </c>
      <c r="BI21" s="124">
        <v>24</v>
      </c>
      <c r="CE21" s="145">
        <v>1183</v>
      </c>
      <c r="CF21" s="124" t="s">
        <v>54</v>
      </c>
      <c r="CG21" s="124">
        <v>220578</v>
      </c>
      <c r="CH21" s="124">
        <v>2</v>
      </c>
      <c r="CJ21" s="143"/>
      <c r="CK21" s="124"/>
      <c r="CL21" s="124"/>
      <c r="CM21" s="124"/>
    </row>
    <row r="22" spans="2:91" x14ac:dyDescent="0.25">
      <c r="B22" s="103">
        <v>1063</v>
      </c>
      <c r="C22" s="125" t="s">
        <v>169</v>
      </c>
      <c r="D22" s="125">
        <v>1812464</v>
      </c>
      <c r="E22" s="125">
        <v>16</v>
      </c>
      <c r="G22" s="103">
        <v>1070</v>
      </c>
      <c r="H22" s="125" t="s">
        <v>246</v>
      </c>
      <c r="I22" s="125">
        <v>3546155</v>
      </c>
      <c r="J22" s="125">
        <v>29</v>
      </c>
      <c r="L22" s="103">
        <v>1070</v>
      </c>
      <c r="M22" s="125" t="s">
        <v>163</v>
      </c>
      <c r="N22" s="125">
        <v>903588</v>
      </c>
      <c r="O22" s="125">
        <v>8</v>
      </c>
      <c r="W22" s="103"/>
      <c r="X22" s="125"/>
      <c r="Y22" s="126"/>
      <c r="Z22" s="126"/>
      <c r="AG22" s="145">
        <v>1141</v>
      </c>
      <c r="AH22" s="124" t="s">
        <v>125</v>
      </c>
      <c r="AI22" s="124">
        <v>3554850</v>
      </c>
      <c r="AJ22" s="124">
        <v>7</v>
      </c>
      <c r="AL22" s="145">
        <v>1182</v>
      </c>
      <c r="AM22" s="124" t="s">
        <v>50</v>
      </c>
      <c r="AN22" s="124">
        <v>2128300</v>
      </c>
      <c r="AO22" s="124">
        <v>4</v>
      </c>
      <c r="AQ22" s="145">
        <v>1212</v>
      </c>
      <c r="AR22" s="124" t="s">
        <v>29</v>
      </c>
      <c r="AS22" s="124">
        <v>8005650</v>
      </c>
      <c r="AT22" s="124">
        <v>14</v>
      </c>
      <c r="BA22" s="145">
        <v>1070</v>
      </c>
      <c r="BB22" s="124" t="s">
        <v>116</v>
      </c>
      <c r="BC22" s="124">
        <v>85800</v>
      </c>
      <c r="BD22" s="124">
        <v>13</v>
      </c>
      <c r="BF22" s="145">
        <v>1070</v>
      </c>
      <c r="BG22" s="124" t="s">
        <v>116</v>
      </c>
      <c r="BH22" s="124">
        <v>371586</v>
      </c>
      <c r="BI22" s="124">
        <v>2</v>
      </c>
      <c r="CE22" s="145">
        <v>1185</v>
      </c>
      <c r="CF22" s="124" t="s">
        <v>123</v>
      </c>
      <c r="CG22" s="124">
        <v>661734</v>
      </c>
      <c r="CH22" s="124">
        <v>6</v>
      </c>
      <c r="CJ22" s="142"/>
      <c r="CK22" s="124"/>
      <c r="CL22" s="124"/>
      <c r="CM22" s="124"/>
    </row>
    <row r="23" spans="2:91" x14ac:dyDescent="0.25">
      <c r="B23" s="103">
        <v>1064</v>
      </c>
      <c r="C23" s="125" t="s">
        <v>155</v>
      </c>
      <c r="D23" s="125">
        <v>1559638</v>
      </c>
      <c r="E23" s="125">
        <v>18</v>
      </c>
      <c r="G23" s="103">
        <v>1075</v>
      </c>
      <c r="H23" s="125" t="s">
        <v>247</v>
      </c>
      <c r="I23" s="125">
        <v>3079082</v>
      </c>
      <c r="J23" s="125">
        <v>24</v>
      </c>
      <c r="L23" s="103">
        <v>1075</v>
      </c>
      <c r="M23" s="125" t="s">
        <v>170</v>
      </c>
      <c r="N23" s="125">
        <v>2863276</v>
      </c>
      <c r="O23" s="125">
        <v>26</v>
      </c>
      <c r="AG23" s="145">
        <v>1178</v>
      </c>
      <c r="AH23" s="124" t="s">
        <v>89</v>
      </c>
      <c r="AI23" s="124">
        <v>3255600</v>
      </c>
      <c r="AJ23" s="124">
        <v>7</v>
      </c>
      <c r="AL23" s="145">
        <v>1183</v>
      </c>
      <c r="AM23" s="124" t="s">
        <v>54</v>
      </c>
      <c r="AN23" s="124">
        <v>2563450</v>
      </c>
      <c r="AO23" s="124">
        <v>4</v>
      </c>
      <c r="AQ23" s="145">
        <v>1246</v>
      </c>
      <c r="AR23" s="124" t="s">
        <v>15</v>
      </c>
      <c r="AS23" s="124">
        <v>13204000</v>
      </c>
      <c r="AT23" s="124">
        <v>28</v>
      </c>
      <c r="BA23" s="145">
        <v>1075</v>
      </c>
      <c r="BB23" s="124" t="s">
        <v>128</v>
      </c>
      <c r="BC23" s="124">
        <v>85800</v>
      </c>
      <c r="BD23" s="124">
        <v>13</v>
      </c>
      <c r="BF23" s="145">
        <v>1075</v>
      </c>
      <c r="BG23" s="124" t="s">
        <v>128</v>
      </c>
      <c r="BH23" s="124">
        <v>960386</v>
      </c>
      <c r="BI23" s="124">
        <v>4</v>
      </c>
      <c r="CE23" s="145">
        <v>1187</v>
      </c>
      <c r="CF23" s="124" t="s">
        <v>135</v>
      </c>
      <c r="CG23" s="124">
        <v>661734</v>
      </c>
      <c r="CH23" s="124">
        <v>6</v>
      </c>
      <c r="CJ23" s="143"/>
      <c r="CK23" s="124"/>
      <c r="CL23" s="124"/>
      <c r="CM23" s="124"/>
    </row>
    <row r="24" spans="2:91" x14ac:dyDescent="0.25">
      <c r="B24" s="103">
        <v>1069</v>
      </c>
      <c r="C24" s="125" t="s">
        <v>162</v>
      </c>
      <c r="D24" s="125">
        <v>4587980</v>
      </c>
      <c r="E24" s="125">
        <v>35</v>
      </c>
      <c r="G24" s="103">
        <v>1083</v>
      </c>
      <c r="H24" s="125" t="s">
        <v>248</v>
      </c>
      <c r="I24" s="125">
        <v>5202989</v>
      </c>
      <c r="J24" s="125">
        <v>41</v>
      </c>
      <c r="L24" s="103">
        <v>1083</v>
      </c>
      <c r="M24" s="125" t="s">
        <v>167</v>
      </c>
      <c r="N24" s="125">
        <v>2826765</v>
      </c>
      <c r="O24" s="125">
        <v>24</v>
      </c>
      <c r="AG24" s="145">
        <v>1182</v>
      </c>
      <c r="AH24" s="124" t="s">
        <v>50</v>
      </c>
      <c r="AI24" s="124">
        <v>1239450</v>
      </c>
      <c r="AJ24" s="124">
        <v>2</v>
      </c>
      <c r="AL24" s="145">
        <v>1187</v>
      </c>
      <c r="AM24" s="124" t="s">
        <v>135</v>
      </c>
      <c r="AN24" s="124">
        <v>1799000</v>
      </c>
      <c r="AO24" s="124">
        <v>4</v>
      </c>
      <c r="AQ24" s="145">
        <v>1251</v>
      </c>
      <c r="AR24" s="124" t="s">
        <v>20</v>
      </c>
      <c r="AS24" s="124">
        <v>2519750</v>
      </c>
      <c r="AT24" s="124">
        <v>5</v>
      </c>
      <c r="BA24" s="145">
        <v>1083</v>
      </c>
      <c r="BB24" s="124" t="s">
        <v>142</v>
      </c>
      <c r="BC24" s="124">
        <v>191400</v>
      </c>
      <c r="BD24" s="124">
        <v>29</v>
      </c>
      <c r="BF24" s="145">
        <v>1083</v>
      </c>
      <c r="BG24" s="124" t="s">
        <v>142</v>
      </c>
      <c r="BH24" s="124">
        <v>10540506</v>
      </c>
      <c r="BI24" s="124">
        <v>28</v>
      </c>
      <c r="CE24" s="145">
        <v>1246</v>
      </c>
      <c r="CF24" s="124" t="s">
        <v>15</v>
      </c>
      <c r="CG24" s="124">
        <v>3088092</v>
      </c>
      <c r="CH24" s="124">
        <v>28</v>
      </c>
      <c r="CJ24" s="143"/>
      <c r="CK24" s="124"/>
      <c r="CL24" s="124"/>
      <c r="CM24" s="124"/>
    </row>
    <row r="25" spans="2:91" x14ac:dyDescent="0.25">
      <c r="B25" s="103">
        <v>1070</v>
      </c>
      <c r="C25" s="125" t="s">
        <v>163</v>
      </c>
      <c r="D25" s="125">
        <v>2244840</v>
      </c>
      <c r="E25" s="125">
        <v>17</v>
      </c>
      <c r="G25" s="103">
        <v>1130</v>
      </c>
      <c r="H25" s="125" t="s">
        <v>249</v>
      </c>
      <c r="I25" s="125">
        <v>2096844</v>
      </c>
      <c r="J25" s="125">
        <v>15</v>
      </c>
      <c r="L25" s="103">
        <v>1130</v>
      </c>
      <c r="M25" s="125" t="s">
        <v>166</v>
      </c>
      <c r="N25" s="125">
        <v>1122254</v>
      </c>
      <c r="O25" s="125">
        <v>10</v>
      </c>
      <c r="AG25" s="145">
        <v>1187</v>
      </c>
      <c r="AH25" s="124" t="s">
        <v>135</v>
      </c>
      <c r="AI25" s="124">
        <v>1027950</v>
      </c>
      <c r="AJ25" s="124">
        <v>2</v>
      </c>
      <c r="AL25" s="145">
        <v>1189</v>
      </c>
      <c r="AM25" s="124" t="s">
        <v>100</v>
      </c>
      <c r="AN25" s="124">
        <v>4455300</v>
      </c>
      <c r="AO25" s="124">
        <v>9</v>
      </c>
      <c r="AQ25" s="135"/>
      <c r="AR25" s="124"/>
      <c r="AS25" s="123"/>
      <c r="AT25" s="123"/>
      <c r="BA25" s="145">
        <v>1130</v>
      </c>
      <c r="BB25" s="124" t="s">
        <v>115</v>
      </c>
      <c r="BC25" s="124">
        <v>92400</v>
      </c>
      <c r="BD25" s="124">
        <v>14</v>
      </c>
      <c r="BF25" s="145">
        <v>1130</v>
      </c>
      <c r="BG25" s="124" t="s">
        <v>115</v>
      </c>
      <c r="BH25" s="124">
        <v>689814</v>
      </c>
      <c r="BI25" s="124">
        <v>4</v>
      </c>
      <c r="CE25" s="145">
        <v>1268</v>
      </c>
      <c r="CF25" s="124" t="s">
        <v>144</v>
      </c>
      <c r="CG25" s="124">
        <v>110289</v>
      </c>
      <c r="CH25" s="124">
        <v>1</v>
      </c>
      <c r="CJ25" s="143"/>
      <c r="CK25" s="124"/>
      <c r="CL25" s="124"/>
      <c r="CM25" s="124"/>
    </row>
    <row r="26" spans="2:91" x14ac:dyDescent="0.25">
      <c r="B26" s="103">
        <v>1075</v>
      </c>
      <c r="C26" s="125" t="s">
        <v>170</v>
      </c>
      <c r="D26" s="125">
        <v>1399720</v>
      </c>
      <c r="E26" s="125">
        <v>12</v>
      </c>
      <c r="G26" s="103">
        <v>1131</v>
      </c>
      <c r="H26" s="125" t="s">
        <v>250</v>
      </c>
      <c r="I26" s="125">
        <v>4413252</v>
      </c>
      <c r="J26" s="125">
        <v>42</v>
      </c>
      <c r="L26" s="103">
        <v>1131</v>
      </c>
      <c r="M26" s="125" t="s">
        <v>158</v>
      </c>
      <c r="N26" s="125">
        <v>1816504</v>
      </c>
      <c r="O26" s="125">
        <v>17</v>
      </c>
      <c r="AG26" s="145">
        <v>1189</v>
      </c>
      <c r="AH26" s="124" t="s">
        <v>100</v>
      </c>
      <c r="AI26" s="124">
        <v>3554850</v>
      </c>
      <c r="AJ26" s="124">
        <v>7</v>
      </c>
      <c r="AL26" s="145">
        <v>1212</v>
      </c>
      <c r="AM26" s="124" t="s">
        <v>29</v>
      </c>
      <c r="AN26" s="124">
        <v>7541750</v>
      </c>
      <c r="AO26" s="124">
        <v>16</v>
      </c>
      <c r="AQ26" s="135"/>
      <c r="AR26" s="124"/>
      <c r="AS26" s="123"/>
      <c r="AT26" s="123"/>
      <c r="BA26" s="145">
        <v>1131</v>
      </c>
      <c r="BB26" s="124" t="s">
        <v>17</v>
      </c>
      <c r="BC26" s="124">
        <v>165000</v>
      </c>
      <c r="BD26" s="124">
        <v>25</v>
      </c>
      <c r="BF26" s="145">
        <v>1131</v>
      </c>
      <c r="BG26" s="124" t="s">
        <v>17</v>
      </c>
      <c r="BH26" s="124">
        <v>16025428</v>
      </c>
      <c r="BI26" s="124">
        <v>30</v>
      </c>
    </row>
    <row r="27" spans="2:91" x14ac:dyDescent="0.25">
      <c r="B27" s="103">
        <v>1083</v>
      </c>
      <c r="C27" s="125" t="s">
        <v>167</v>
      </c>
      <c r="D27" s="125">
        <v>3840072</v>
      </c>
      <c r="E27" s="125">
        <v>30</v>
      </c>
      <c r="G27" s="103">
        <v>1141</v>
      </c>
      <c r="H27" s="125" t="s">
        <v>251</v>
      </c>
      <c r="I27" s="125">
        <v>9749592</v>
      </c>
      <c r="J27" s="125">
        <v>59</v>
      </c>
      <c r="L27" s="103">
        <v>1141</v>
      </c>
      <c r="M27" s="125" t="s">
        <v>164</v>
      </c>
      <c r="N27" s="125">
        <v>5974522</v>
      </c>
      <c r="O27" s="125">
        <v>46</v>
      </c>
      <c r="AG27" s="145">
        <v>1212</v>
      </c>
      <c r="AH27" s="124" t="s">
        <v>29</v>
      </c>
      <c r="AI27" s="124">
        <v>4201500</v>
      </c>
      <c r="AJ27" s="124">
        <v>9</v>
      </c>
      <c r="AL27" s="145">
        <v>1246</v>
      </c>
      <c r="AM27" s="124" t="s">
        <v>15</v>
      </c>
      <c r="AN27" s="124">
        <v>12633200</v>
      </c>
      <c r="AO27" s="124">
        <v>25</v>
      </c>
      <c r="AQ27" s="135"/>
      <c r="AR27" s="124"/>
      <c r="AS27" s="123"/>
      <c r="AT27" s="123"/>
      <c r="BA27" s="145">
        <v>1141</v>
      </c>
      <c r="BB27" s="124" t="s">
        <v>125</v>
      </c>
      <c r="BC27" s="124">
        <v>448800</v>
      </c>
      <c r="BD27" s="124">
        <v>68</v>
      </c>
      <c r="BF27" s="145">
        <v>1141</v>
      </c>
      <c r="BG27" s="124" t="s">
        <v>125</v>
      </c>
      <c r="BH27" s="124">
        <v>11067721</v>
      </c>
      <c r="BI27" s="124">
        <v>47</v>
      </c>
    </row>
    <row r="28" spans="2:91" x14ac:dyDescent="0.25">
      <c r="B28" s="103">
        <v>1086</v>
      </c>
      <c r="C28" s="125" t="s">
        <v>355</v>
      </c>
      <c r="D28" s="125">
        <v>793423</v>
      </c>
      <c r="E28" s="125">
        <v>9</v>
      </c>
      <c r="G28" s="103">
        <v>1178</v>
      </c>
      <c r="H28" s="125" t="s">
        <v>337</v>
      </c>
      <c r="I28" s="125">
        <v>572824</v>
      </c>
      <c r="J28" s="125">
        <v>3</v>
      </c>
      <c r="L28" s="103">
        <v>1178</v>
      </c>
      <c r="M28" s="125" t="s">
        <v>165</v>
      </c>
      <c r="N28" s="125">
        <v>589064</v>
      </c>
      <c r="O28" s="125">
        <v>5</v>
      </c>
      <c r="AG28" s="145">
        <v>1246</v>
      </c>
      <c r="AH28" s="124" t="s">
        <v>15</v>
      </c>
      <c r="AI28" s="124">
        <v>7945500</v>
      </c>
      <c r="AJ28" s="124">
        <v>17</v>
      </c>
      <c r="AL28" s="145">
        <v>1251</v>
      </c>
      <c r="AM28" s="124" t="s">
        <v>20</v>
      </c>
      <c r="AN28" s="124">
        <v>1919600</v>
      </c>
      <c r="AO28" s="124">
        <v>4</v>
      </c>
      <c r="AQ28" s="135"/>
      <c r="AR28" s="124"/>
      <c r="AS28" s="123"/>
      <c r="AT28" s="123"/>
      <c r="BA28" s="145">
        <v>1178</v>
      </c>
      <c r="BB28" s="124" t="s">
        <v>89</v>
      </c>
      <c r="BC28" s="124">
        <v>191400</v>
      </c>
      <c r="BD28" s="124">
        <v>29</v>
      </c>
      <c r="BF28" s="145">
        <v>1178</v>
      </c>
      <c r="BG28" s="124" t="s">
        <v>89</v>
      </c>
      <c r="BH28" s="124">
        <v>6473427</v>
      </c>
      <c r="BI28" s="124">
        <v>16</v>
      </c>
    </row>
    <row r="29" spans="2:91" x14ac:dyDescent="0.25">
      <c r="B29" s="103">
        <v>1130</v>
      </c>
      <c r="C29" s="125" t="s">
        <v>166</v>
      </c>
      <c r="D29" s="125">
        <v>1979390</v>
      </c>
      <c r="E29" s="125">
        <v>16</v>
      </c>
      <c r="G29" s="103">
        <v>1182</v>
      </c>
      <c r="H29" s="125" t="s">
        <v>270</v>
      </c>
      <c r="I29" s="125">
        <v>3421789</v>
      </c>
      <c r="J29" s="125">
        <v>30</v>
      </c>
      <c r="L29" s="103">
        <v>1182</v>
      </c>
      <c r="M29" s="125" t="s">
        <v>172</v>
      </c>
      <c r="N29" s="125">
        <v>2843875</v>
      </c>
      <c r="O29" s="125">
        <v>32</v>
      </c>
      <c r="AG29" s="145">
        <v>1251</v>
      </c>
      <c r="AH29" s="124" t="s">
        <v>20</v>
      </c>
      <c r="AI29" s="124">
        <v>2523150</v>
      </c>
      <c r="AJ29" s="124">
        <v>4</v>
      </c>
      <c r="AL29" s="145">
        <v>1268</v>
      </c>
      <c r="AM29" s="124" t="s">
        <v>144</v>
      </c>
      <c r="AN29" s="124">
        <v>479900</v>
      </c>
      <c r="AO29" s="124">
        <v>1</v>
      </c>
      <c r="AQ29" s="135"/>
      <c r="AR29" s="124"/>
      <c r="AS29" s="123"/>
      <c r="AT29" s="123"/>
      <c r="BA29" s="145">
        <v>1182</v>
      </c>
      <c r="BB29" s="124" t="s">
        <v>50</v>
      </c>
      <c r="BC29" s="124">
        <v>198000</v>
      </c>
      <c r="BD29" s="124">
        <v>30</v>
      </c>
      <c r="BF29" s="145">
        <v>1182</v>
      </c>
      <c r="BG29" s="124" t="s">
        <v>50</v>
      </c>
      <c r="BH29" s="124">
        <v>3569378</v>
      </c>
      <c r="BI29" s="124">
        <v>21</v>
      </c>
    </row>
    <row r="30" spans="2:91" x14ac:dyDescent="0.25">
      <c r="B30" s="103">
        <v>1131</v>
      </c>
      <c r="C30" s="125" t="s">
        <v>158</v>
      </c>
      <c r="D30" s="125">
        <v>630879</v>
      </c>
      <c r="E30" s="125">
        <v>6</v>
      </c>
      <c r="G30" s="103">
        <v>1183</v>
      </c>
      <c r="H30" s="125" t="s">
        <v>257</v>
      </c>
      <c r="I30" s="125">
        <v>1536806</v>
      </c>
      <c r="J30" s="125">
        <v>14</v>
      </c>
      <c r="L30" s="103">
        <v>1183</v>
      </c>
      <c r="M30" s="125" t="s">
        <v>174</v>
      </c>
      <c r="N30" s="125">
        <v>1031753</v>
      </c>
      <c r="O30" s="125">
        <v>10</v>
      </c>
      <c r="AG30" s="145">
        <v>1268</v>
      </c>
      <c r="AH30" s="124" t="s">
        <v>144</v>
      </c>
      <c r="AI30" s="124">
        <v>3673500</v>
      </c>
      <c r="AJ30" s="124">
        <v>8</v>
      </c>
      <c r="AL30" s="145">
        <v>1268</v>
      </c>
      <c r="AM30" s="124" t="s">
        <v>144</v>
      </c>
      <c r="AN30" s="124">
        <v>3673500</v>
      </c>
      <c r="AO30" s="124">
        <v>8</v>
      </c>
      <c r="AQ30" s="135"/>
      <c r="AR30" s="124"/>
      <c r="AS30" s="123"/>
      <c r="AT30" s="123"/>
      <c r="BA30" s="145">
        <v>1183</v>
      </c>
      <c r="BB30" s="124" t="s">
        <v>54</v>
      </c>
      <c r="BC30" s="124">
        <v>112200</v>
      </c>
      <c r="BD30" s="124">
        <v>17</v>
      </c>
      <c r="BF30" s="145">
        <v>1183</v>
      </c>
      <c r="BG30" s="124" t="s">
        <v>54</v>
      </c>
      <c r="BH30" s="124">
        <v>2935089</v>
      </c>
      <c r="BI30" s="124">
        <v>15</v>
      </c>
    </row>
    <row r="31" spans="2:91" x14ac:dyDescent="0.25">
      <c r="B31" s="103">
        <v>1141</v>
      </c>
      <c r="C31" s="125" t="s">
        <v>164</v>
      </c>
      <c r="D31" s="125">
        <v>10016220</v>
      </c>
      <c r="E31" s="125">
        <v>67</v>
      </c>
      <c r="G31" s="103">
        <v>1185</v>
      </c>
      <c r="H31" s="125" t="s">
        <v>252</v>
      </c>
      <c r="I31" s="125">
        <v>3381429</v>
      </c>
      <c r="J31" s="125">
        <v>27</v>
      </c>
      <c r="L31" s="103">
        <v>1185</v>
      </c>
      <c r="M31" s="125" t="s">
        <v>179</v>
      </c>
      <c r="N31" s="125">
        <v>2474785</v>
      </c>
      <c r="O31" s="125">
        <v>22</v>
      </c>
      <c r="AG31" s="135"/>
      <c r="AH31" s="124"/>
      <c r="AI31" s="123"/>
      <c r="AJ31" s="123"/>
      <c r="AL31" s="135"/>
      <c r="AM31" s="124"/>
      <c r="AN31" s="123"/>
      <c r="AO31" s="123"/>
      <c r="AQ31" s="135"/>
      <c r="AR31" s="124"/>
      <c r="AS31" s="123"/>
      <c r="AT31" s="123"/>
      <c r="BA31" s="145">
        <v>1185</v>
      </c>
      <c r="BB31" s="124" t="s">
        <v>123</v>
      </c>
      <c r="BC31" s="124">
        <v>85800</v>
      </c>
      <c r="BD31" s="124">
        <v>13</v>
      </c>
      <c r="BF31" s="145">
        <v>1185</v>
      </c>
      <c r="BG31" s="124" t="s">
        <v>123</v>
      </c>
      <c r="BH31" s="124">
        <v>3452434</v>
      </c>
      <c r="BI31" s="124">
        <v>10</v>
      </c>
    </row>
    <row r="32" spans="2:91" x14ac:dyDescent="0.25">
      <c r="B32" s="103">
        <v>1178</v>
      </c>
      <c r="C32" s="125" t="s">
        <v>165</v>
      </c>
      <c r="D32" s="125">
        <v>125995</v>
      </c>
      <c r="E32" s="125">
        <v>1</v>
      </c>
      <c r="G32" s="103">
        <v>1187</v>
      </c>
      <c r="H32" s="125" t="s">
        <v>253</v>
      </c>
      <c r="I32" s="125">
        <v>7334076</v>
      </c>
      <c r="J32" s="125">
        <v>57</v>
      </c>
      <c r="L32" s="103">
        <v>1187</v>
      </c>
      <c r="M32" s="125" t="s">
        <v>173</v>
      </c>
      <c r="N32" s="125">
        <v>4832067</v>
      </c>
      <c r="O32" s="125">
        <v>41</v>
      </c>
      <c r="AG32" s="135"/>
      <c r="AH32" s="124"/>
      <c r="AI32" s="123"/>
      <c r="AJ32" s="123"/>
      <c r="AL32" s="135"/>
      <c r="AM32" s="124"/>
      <c r="AN32" s="123"/>
      <c r="AO32" s="123"/>
      <c r="AQ32" s="135"/>
      <c r="AR32" s="124"/>
      <c r="AS32" s="123"/>
      <c r="AT32" s="123"/>
      <c r="BA32" s="145">
        <v>1187</v>
      </c>
      <c r="BB32" s="124" t="s">
        <v>135</v>
      </c>
      <c r="BC32" s="124">
        <v>402600</v>
      </c>
      <c r="BD32" s="124">
        <v>61</v>
      </c>
      <c r="BF32" s="145">
        <v>1187</v>
      </c>
      <c r="BG32" s="124" t="s">
        <v>135</v>
      </c>
      <c r="BH32" s="124">
        <v>8606355</v>
      </c>
      <c r="BI32" s="124">
        <v>40</v>
      </c>
    </row>
    <row r="33" spans="2:61" x14ac:dyDescent="0.25">
      <c r="B33" s="103">
        <v>1182</v>
      </c>
      <c r="C33" s="125" t="s">
        <v>172</v>
      </c>
      <c r="D33" s="125">
        <v>1984605</v>
      </c>
      <c r="E33" s="125">
        <v>13</v>
      </c>
      <c r="G33" s="103">
        <v>1189</v>
      </c>
      <c r="H33" s="125" t="s">
        <v>254</v>
      </c>
      <c r="I33" s="125">
        <v>2568141</v>
      </c>
      <c r="J33" s="125">
        <v>27</v>
      </c>
      <c r="L33" s="103">
        <v>1189</v>
      </c>
      <c r="M33" s="125" t="s">
        <v>180</v>
      </c>
      <c r="N33" s="125">
        <v>1383196</v>
      </c>
      <c r="O33" s="125">
        <v>14</v>
      </c>
      <c r="AG33" s="135"/>
      <c r="AH33" s="124"/>
      <c r="AI33" s="123"/>
      <c r="AJ33" s="123"/>
      <c r="AL33" s="135"/>
      <c r="AM33" s="124"/>
      <c r="AN33" s="123"/>
      <c r="AO33" s="123"/>
      <c r="AQ33" s="135"/>
      <c r="AR33" s="124"/>
      <c r="AS33" s="123"/>
      <c r="AT33" s="123"/>
      <c r="BA33" s="145">
        <v>1189</v>
      </c>
      <c r="BB33" s="124" t="s">
        <v>100</v>
      </c>
      <c r="BC33" s="124">
        <v>118800</v>
      </c>
      <c r="BD33" s="124">
        <v>18</v>
      </c>
      <c r="BF33" s="145">
        <v>1189</v>
      </c>
      <c r="BG33" s="124" t="s">
        <v>100</v>
      </c>
      <c r="BH33" s="124">
        <v>3037296</v>
      </c>
      <c r="BI33" s="124">
        <v>15</v>
      </c>
    </row>
    <row r="34" spans="2:61" x14ac:dyDescent="0.25">
      <c r="B34" s="103">
        <v>1183</v>
      </c>
      <c r="C34" s="125" t="s">
        <v>174</v>
      </c>
      <c r="D34" s="125">
        <v>2185032</v>
      </c>
      <c r="E34" s="125">
        <v>20</v>
      </c>
      <c r="G34" s="103">
        <v>1212</v>
      </c>
      <c r="H34" s="125" t="s">
        <v>276</v>
      </c>
      <c r="I34" s="125">
        <v>2225818</v>
      </c>
      <c r="J34" s="125">
        <v>20</v>
      </c>
      <c r="L34" s="103">
        <v>1212</v>
      </c>
      <c r="M34" s="125" t="s">
        <v>176</v>
      </c>
      <c r="N34" s="125">
        <v>1107862</v>
      </c>
      <c r="O34" s="125">
        <v>10</v>
      </c>
      <c r="AL34" s="135"/>
      <c r="AM34" s="124"/>
      <c r="AN34" s="123"/>
      <c r="AO34" s="123"/>
      <c r="AQ34" s="135"/>
      <c r="AR34" s="124"/>
      <c r="AS34" s="123"/>
      <c r="AT34" s="123"/>
      <c r="BA34" s="145">
        <v>1212</v>
      </c>
      <c r="BB34" s="124" t="s">
        <v>29</v>
      </c>
      <c r="BC34" s="124">
        <v>158400</v>
      </c>
      <c r="BD34" s="124">
        <v>24</v>
      </c>
      <c r="BF34" s="145">
        <v>1212</v>
      </c>
      <c r="BG34" s="124" t="s">
        <v>29</v>
      </c>
      <c r="BH34" s="124">
        <v>7118323</v>
      </c>
      <c r="BI34" s="124">
        <v>16</v>
      </c>
    </row>
    <row r="35" spans="2:61" x14ac:dyDescent="0.25">
      <c r="B35" s="103">
        <v>1185</v>
      </c>
      <c r="C35" s="125" t="s">
        <v>179</v>
      </c>
      <c r="D35" s="125">
        <v>11565717</v>
      </c>
      <c r="E35" s="125">
        <v>125</v>
      </c>
      <c r="G35" s="103">
        <v>1246</v>
      </c>
      <c r="H35" s="125" t="s">
        <v>255</v>
      </c>
      <c r="I35" s="125">
        <v>3223973</v>
      </c>
      <c r="J35" s="125">
        <v>29</v>
      </c>
      <c r="L35" s="103">
        <v>1246</v>
      </c>
      <c r="M35" s="125" t="s">
        <v>15</v>
      </c>
      <c r="N35" s="125">
        <v>1423071</v>
      </c>
      <c r="O35" s="125">
        <v>15</v>
      </c>
      <c r="AL35" s="135"/>
      <c r="AM35" s="124"/>
      <c r="AN35" s="123"/>
      <c r="AO35" s="123"/>
      <c r="AQ35" s="135"/>
      <c r="AR35" s="124"/>
      <c r="AS35" s="123"/>
      <c r="AT35" s="123"/>
      <c r="BA35" s="145">
        <v>1246</v>
      </c>
      <c r="BB35" s="124" t="s">
        <v>15</v>
      </c>
      <c r="BC35" s="124">
        <v>376200</v>
      </c>
      <c r="BD35" s="124">
        <v>57</v>
      </c>
      <c r="BF35" s="145">
        <v>1246</v>
      </c>
      <c r="BG35" s="124" t="s">
        <v>15</v>
      </c>
      <c r="BH35" s="124">
        <v>14648519</v>
      </c>
      <c r="BI35" s="124">
        <v>44</v>
      </c>
    </row>
    <row r="36" spans="2:61" x14ac:dyDescent="0.25">
      <c r="B36" s="103">
        <v>1187</v>
      </c>
      <c r="C36" s="125" t="s">
        <v>173</v>
      </c>
      <c r="D36" s="125">
        <v>3601751</v>
      </c>
      <c r="E36" s="125">
        <v>27</v>
      </c>
      <c r="G36" s="103">
        <v>1251</v>
      </c>
      <c r="H36" s="125" t="s">
        <v>256</v>
      </c>
      <c r="I36" s="125">
        <v>3820827</v>
      </c>
      <c r="J36" s="125">
        <v>40</v>
      </c>
      <c r="L36" s="103">
        <v>1251</v>
      </c>
      <c r="M36" s="125" t="s">
        <v>20</v>
      </c>
      <c r="N36" s="125">
        <v>2192681</v>
      </c>
      <c r="O36" s="125">
        <v>23</v>
      </c>
      <c r="AL36" s="135"/>
      <c r="AM36" s="124"/>
      <c r="AN36" s="123"/>
      <c r="AO36" s="123"/>
      <c r="AQ36" s="135"/>
      <c r="AR36" s="124"/>
      <c r="AS36" s="123"/>
      <c r="AT36" s="123"/>
      <c r="BA36" s="145">
        <v>1251</v>
      </c>
      <c r="BB36" s="124" t="s">
        <v>20</v>
      </c>
      <c r="BC36" s="124">
        <v>217800</v>
      </c>
      <c r="BD36" s="124">
        <v>33</v>
      </c>
      <c r="BF36" s="145">
        <v>1251</v>
      </c>
      <c r="BG36" s="124" t="s">
        <v>20</v>
      </c>
      <c r="BH36" s="124">
        <v>4993846</v>
      </c>
      <c r="BI36" s="124">
        <v>14</v>
      </c>
    </row>
    <row r="37" spans="2:61" x14ac:dyDescent="0.25">
      <c r="B37" s="103">
        <v>1189</v>
      </c>
      <c r="C37" s="125" t="s">
        <v>180</v>
      </c>
      <c r="D37" s="125">
        <v>59950</v>
      </c>
      <c r="E37" s="125">
        <v>1</v>
      </c>
      <c r="G37" s="103">
        <v>1266</v>
      </c>
      <c r="H37" s="125" t="s">
        <v>265</v>
      </c>
      <c r="I37" s="125">
        <v>544233</v>
      </c>
      <c r="J37" s="125">
        <v>5</v>
      </c>
      <c r="L37" s="103"/>
      <c r="M37" s="125"/>
      <c r="N37" s="125"/>
      <c r="O37" s="125"/>
      <c r="AL37" s="135"/>
      <c r="AM37" s="124"/>
      <c r="AN37" s="123"/>
      <c r="AO37" s="123"/>
      <c r="AQ37" s="135"/>
      <c r="AR37" s="124"/>
      <c r="AS37" s="123"/>
      <c r="AT37" s="123"/>
      <c r="BA37" s="145">
        <v>1265</v>
      </c>
      <c r="BB37" s="124" t="s">
        <v>296</v>
      </c>
      <c r="BC37" s="124">
        <v>6600</v>
      </c>
      <c r="BD37" s="124">
        <v>1</v>
      </c>
      <c r="BF37" s="145">
        <v>1268</v>
      </c>
      <c r="BG37" s="124" t="s">
        <v>144</v>
      </c>
      <c r="BH37" s="124">
        <v>965441</v>
      </c>
      <c r="BI37" s="124">
        <v>5</v>
      </c>
    </row>
    <row r="38" spans="2:61" x14ac:dyDescent="0.25">
      <c r="B38" s="103">
        <v>1212</v>
      </c>
      <c r="C38" s="125" t="s">
        <v>176</v>
      </c>
      <c r="D38" s="125">
        <v>1039061</v>
      </c>
      <c r="E38" s="125">
        <v>8</v>
      </c>
      <c r="L38" s="103"/>
      <c r="M38" s="125"/>
      <c r="N38" s="125"/>
      <c r="O38" s="125"/>
      <c r="AL38" s="135"/>
      <c r="AM38" s="124"/>
      <c r="AN38" s="123"/>
      <c r="AO38" s="123"/>
      <c r="AQ38" s="135"/>
      <c r="AR38" s="124"/>
      <c r="AS38" s="123"/>
      <c r="AT38" s="123"/>
      <c r="BA38" s="145">
        <v>1268</v>
      </c>
      <c r="BB38" s="124" t="s">
        <v>144</v>
      </c>
      <c r="BC38" s="124">
        <v>33000</v>
      </c>
      <c r="BD38" s="124">
        <v>5</v>
      </c>
      <c r="BF38" s="145">
        <v>1269</v>
      </c>
      <c r="BG38" s="124" t="s">
        <v>145</v>
      </c>
      <c r="BH38" s="124">
        <v>503950</v>
      </c>
      <c r="BI38" s="124">
        <v>1</v>
      </c>
    </row>
    <row r="39" spans="2:61" x14ac:dyDescent="0.25">
      <c r="B39" s="103">
        <v>1246</v>
      </c>
      <c r="C39" s="125" t="s">
        <v>15</v>
      </c>
      <c r="D39" s="125">
        <v>1874755</v>
      </c>
      <c r="E39" s="125">
        <v>15</v>
      </c>
      <c r="L39" s="103"/>
      <c r="M39" s="125"/>
      <c r="N39" s="125"/>
      <c r="O39" s="125"/>
      <c r="AL39" s="135"/>
      <c r="AM39" s="124"/>
      <c r="AN39" s="123"/>
      <c r="AO39" s="123"/>
      <c r="AQ39" s="135"/>
      <c r="AR39" s="124"/>
      <c r="AS39" s="123"/>
      <c r="AT39" s="123"/>
      <c r="BA39" s="145">
        <v>1269</v>
      </c>
      <c r="BB39" s="124" t="s">
        <v>145</v>
      </c>
      <c r="BC39" s="124">
        <v>26400</v>
      </c>
      <c r="BD39" s="124">
        <v>4</v>
      </c>
    </row>
    <row r="40" spans="2:61" x14ac:dyDescent="0.25">
      <c r="B40" s="103">
        <v>1251</v>
      </c>
      <c r="C40" s="125" t="s">
        <v>20</v>
      </c>
      <c r="D40" s="125">
        <v>4540340</v>
      </c>
      <c r="E40" s="125">
        <v>32</v>
      </c>
      <c r="L40" s="107"/>
      <c r="M40" s="125"/>
      <c r="N40" s="125"/>
      <c r="O40" s="125"/>
    </row>
    <row r="41" spans="2:61" x14ac:dyDescent="0.25">
      <c r="B41" s="103">
        <v>1266</v>
      </c>
      <c r="C41" s="125" t="s">
        <v>356</v>
      </c>
      <c r="D41" s="125">
        <v>301685</v>
      </c>
      <c r="E41" s="125">
        <v>2</v>
      </c>
      <c r="L41" s="107"/>
      <c r="M41" s="125"/>
      <c r="N41" s="125"/>
      <c r="O41" s="125"/>
    </row>
    <row r="42" spans="2:61" x14ac:dyDescent="0.25">
      <c r="B42" s="103">
        <v>1268</v>
      </c>
      <c r="C42" s="125" t="s">
        <v>371</v>
      </c>
      <c r="D42" s="125">
        <v>181036</v>
      </c>
      <c r="E42" s="125">
        <v>2</v>
      </c>
      <c r="L42" s="103"/>
      <c r="M42" s="125"/>
      <c r="N42" s="125"/>
      <c r="O42" s="125"/>
    </row>
    <row r="43" spans="2:61" x14ac:dyDescent="0.25">
      <c r="L43" s="103"/>
      <c r="M43" s="125"/>
      <c r="N43" s="125"/>
      <c r="O43" s="125"/>
    </row>
    <row r="44" spans="2:61" x14ac:dyDescent="0.25">
      <c r="L44" s="107"/>
      <c r="M44" s="125"/>
      <c r="N44" s="125"/>
      <c r="O44" s="125"/>
    </row>
    <row r="45" spans="2:61" x14ac:dyDescent="0.25">
      <c r="L45" s="103"/>
      <c r="M45" s="125"/>
      <c r="N45" s="125"/>
      <c r="O45" s="125"/>
    </row>
  </sheetData>
  <mergeCells count="36">
    <mergeCell ref="CJ1:CM1"/>
    <mergeCell ref="CJ2:CM2"/>
    <mergeCell ref="BU1:BX1"/>
    <mergeCell ref="BU2:BX2"/>
    <mergeCell ref="BZ1:CC1"/>
    <mergeCell ref="BZ2:CC2"/>
    <mergeCell ref="CE1:CH1"/>
    <mergeCell ref="CE2:CH2"/>
    <mergeCell ref="BK1:BN1"/>
    <mergeCell ref="BP1:BS1"/>
    <mergeCell ref="BK2:BN2"/>
    <mergeCell ref="BP2:BS2"/>
    <mergeCell ref="AV1:AY1"/>
    <mergeCell ref="BA1:BD1"/>
    <mergeCell ref="AV2:AY2"/>
    <mergeCell ref="BA2:BD2"/>
    <mergeCell ref="BF1:BI1"/>
    <mergeCell ref="BF2:BI2"/>
    <mergeCell ref="AQ2:AT2"/>
    <mergeCell ref="AQ1:AT1"/>
    <mergeCell ref="AL2:AO2"/>
    <mergeCell ref="AL1:AO1"/>
    <mergeCell ref="AG2:AJ2"/>
    <mergeCell ref="AG1:AJ1"/>
    <mergeCell ref="B1:E1"/>
    <mergeCell ref="B2:E2"/>
    <mergeCell ref="AB2:AE2"/>
    <mergeCell ref="AB1:AE1"/>
    <mergeCell ref="W2:Z2"/>
    <mergeCell ref="W1:Z1"/>
    <mergeCell ref="R2:U2"/>
    <mergeCell ref="R1:U1"/>
    <mergeCell ref="L2:O2"/>
    <mergeCell ref="L1:O1"/>
    <mergeCell ref="G2:J2"/>
    <mergeCell ref="G1:J1"/>
  </mergeCells>
  <conditionalFormatting sqref="L30:L1048576 L1:L3 L23:L25 L27:L28">
    <cfRule type="duplicateValues" dxfId="18" priority="4"/>
  </conditionalFormatting>
  <conditionalFormatting sqref="L30:L1048576 L1:L25 L27:L28">
    <cfRule type="duplicateValues" dxfId="17" priority="3"/>
  </conditionalFormatting>
  <conditionalFormatting sqref="BF1:BF1048576">
    <cfRule type="duplicateValues" dxfId="16" priority="2"/>
  </conditionalFormatting>
  <conditionalFormatting sqref="L1:L1048576">
    <cfRule type="duplicateValues" dxfId="15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T66"/>
  <sheetViews>
    <sheetView showGridLines="0" zoomScale="70" zoomScaleNormal="70" workbookViewId="0">
      <selection activeCell="W24" sqref="W24"/>
    </sheetView>
  </sheetViews>
  <sheetFormatPr baseColWidth="10" defaultRowHeight="15" x14ac:dyDescent="0.25"/>
  <cols>
    <col min="1" max="1" width="2" style="34" bestFit="1" customWidth="1"/>
    <col min="2" max="2" width="37.7109375" style="34" customWidth="1"/>
    <col min="3" max="3" width="9.5703125" style="34" bestFit="1" customWidth="1"/>
    <col min="4" max="4" width="28.28515625" style="34" bestFit="1" customWidth="1"/>
    <col min="5" max="5" width="1.85546875" style="34" customWidth="1"/>
    <col min="6" max="8" width="11.7109375" style="34" customWidth="1"/>
    <col min="9" max="9" width="20.7109375" style="34" customWidth="1"/>
    <col min="10" max="10" width="11.7109375" style="34" customWidth="1"/>
    <col min="11" max="11" width="20.7109375" style="34" customWidth="1"/>
    <col min="12" max="14" width="11.7109375" style="34" customWidth="1"/>
    <col min="15" max="15" width="3.42578125" style="34" customWidth="1"/>
    <col min="16" max="16" width="21.140625" style="34" bestFit="1" customWidth="1"/>
    <col min="17" max="17" width="22.7109375" style="34" customWidth="1"/>
    <col min="18" max="18" width="24.140625" style="34" customWidth="1"/>
    <col min="19" max="19" width="27.140625" style="34" bestFit="1" customWidth="1"/>
    <col min="20" max="20" width="15.7109375" style="34" customWidth="1"/>
    <col min="21" max="21" width="20.7109375" style="34" bestFit="1" customWidth="1"/>
    <col min="22" max="22" width="9.7109375" style="34" bestFit="1" customWidth="1"/>
    <col min="23" max="23" width="23" style="34" bestFit="1" customWidth="1"/>
    <col min="24" max="24" width="13.140625" style="34" bestFit="1" customWidth="1"/>
    <col min="25" max="25" width="2.7109375" style="34" customWidth="1"/>
    <col min="26" max="28" width="11.7109375" style="34" customWidth="1"/>
    <col min="29" max="29" width="20.7109375" style="34" customWidth="1"/>
    <col min="30" max="30" width="11.7109375" style="34" customWidth="1"/>
    <col min="31" max="31" width="20.7109375" style="34" customWidth="1"/>
    <col min="32" max="34" width="11.7109375" style="34" customWidth="1"/>
    <col min="35" max="35" width="1.85546875" style="34" customWidth="1"/>
    <col min="36" max="36" width="21.140625" style="34" customWidth="1"/>
    <col min="37" max="37" width="22.5703125" style="34" customWidth="1"/>
    <col min="38" max="38" width="20.85546875" style="34" customWidth="1"/>
    <col min="39" max="39" width="27.140625" style="34" bestFit="1" customWidth="1"/>
    <col min="40" max="40" width="11.5703125" style="34" customWidth="1"/>
    <col min="41" max="41" width="20.7109375" style="34" bestFit="1" customWidth="1"/>
    <col min="42" max="42" width="10.28515625" style="34" bestFit="1" customWidth="1"/>
    <col min="43" max="43" width="21.140625" style="34" bestFit="1" customWidth="1"/>
    <col min="44" max="44" width="13.140625" style="34" bestFit="1" customWidth="1"/>
    <col min="45" max="45" width="1.85546875" style="34" customWidth="1"/>
    <col min="46" max="48" width="11.7109375" style="34" customWidth="1"/>
    <col min="49" max="49" width="20.7109375" style="34" customWidth="1"/>
    <col min="50" max="50" width="11.7109375" style="34" customWidth="1"/>
    <col min="51" max="51" width="20.7109375" style="34" customWidth="1"/>
    <col min="52" max="54" width="11.7109375" style="34" customWidth="1"/>
    <col min="55" max="55" width="1.85546875" style="34" customWidth="1"/>
    <col min="56" max="56" width="10.28515625" style="34" bestFit="1" customWidth="1"/>
    <col min="57" max="57" width="28.42578125" style="34" customWidth="1"/>
    <col min="58" max="58" width="22.42578125" style="34" customWidth="1"/>
    <col min="59" max="59" width="27.140625" style="34" bestFit="1" customWidth="1"/>
    <col min="60" max="60" width="5.7109375" style="34" bestFit="1" customWidth="1"/>
    <col min="61" max="61" width="20.7109375" style="34" bestFit="1" customWidth="1"/>
    <col min="62" max="62" width="9.7109375" style="34" bestFit="1" customWidth="1"/>
    <col min="63" max="63" width="23" style="34" bestFit="1" customWidth="1"/>
    <col min="64" max="64" width="13.140625" style="34" bestFit="1" customWidth="1"/>
    <col min="65" max="65" width="1.85546875" style="34" customWidth="1"/>
    <col min="66" max="68" width="11.7109375" style="34" customWidth="1"/>
    <col min="69" max="69" width="20.7109375" style="34" customWidth="1"/>
    <col min="70" max="70" width="11.7109375" style="34" customWidth="1"/>
    <col min="71" max="71" width="20.7109375" style="34" customWidth="1"/>
    <col min="72" max="74" width="11.7109375" style="34" customWidth="1"/>
    <col min="75" max="75" width="1.85546875" style="34" customWidth="1"/>
    <col min="76" max="76" width="11" style="34" hidden="1" customWidth="1"/>
    <col min="77" max="77" width="19.42578125" style="34" hidden="1" customWidth="1"/>
    <col min="78" max="78" width="19.7109375" style="34" customWidth="1"/>
    <col min="79" max="79" width="27.140625" style="34" bestFit="1" customWidth="1"/>
    <col min="80" max="80" width="11" style="34" customWidth="1"/>
    <col min="81" max="81" width="20.7109375" style="34" bestFit="1" customWidth="1"/>
    <col min="82" max="82" width="9.7109375" style="34" bestFit="1" customWidth="1"/>
    <col min="83" max="83" width="19.42578125" style="34" bestFit="1" customWidth="1"/>
    <col min="84" max="84" width="13.140625" style="34" bestFit="1" customWidth="1"/>
    <col min="85" max="85" width="1.85546875" style="34" customWidth="1"/>
    <col min="86" max="88" width="11.7109375" style="34" customWidth="1"/>
    <col min="89" max="89" width="20.7109375" style="34" customWidth="1"/>
    <col min="90" max="90" width="11.7109375" style="34" customWidth="1"/>
    <col min="91" max="91" width="20.7109375" style="34" customWidth="1"/>
    <col min="92" max="94" width="11.7109375" style="34" customWidth="1"/>
    <col min="95" max="95" width="1.85546875" style="34" customWidth="1"/>
    <col min="96" max="96" width="10.28515625" style="34" bestFit="1" customWidth="1"/>
    <col min="97" max="97" width="23.140625" style="34" customWidth="1"/>
    <col min="98" max="98" width="23.85546875" style="34" customWidth="1"/>
    <col min="99" max="99" width="27.140625" style="34" bestFit="1" customWidth="1"/>
    <col min="100" max="100" width="5.7109375" style="34" bestFit="1" customWidth="1"/>
    <col min="101" max="101" width="20.7109375" style="34" bestFit="1" customWidth="1"/>
    <col min="102" max="102" width="9.7109375" style="34" bestFit="1" customWidth="1"/>
    <col min="103" max="103" width="10.28515625" style="34" bestFit="1" customWidth="1"/>
    <col min="104" max="104" width="13.140625" style="34" bestFit="1" customWidth="1"/>
    <col min="105" max="105" width="1.85546875" style="34" customWidth="1"/>
    <col min="106" max="108" width="11.7109375" style="34" customWidth="1"/>
    <col min="109" max="109" width="20.7109375" style="34" customWidth="1"/>
    <col min="110" max="110" width="11.7109375" style="34" customWidth="1"/>
    <col min="111" max="111" width="20.7109375" style="34" customWidth="1"/>
    <col min="112" max="114" width="11.7109375" style="34" customWidth="1"/>
    <col min="115" max="115" width="1.85546875" style="34" customWidth="1"/>
    <col min="116" max="116" width="11" style="34" hidden="1" customWidth="1"/>
    <col min="117" max="117" width="16.85546875" style="34" hidden="1" customWidth="1"/>
    <col min="118" max="118" width="19.42578125" style="34" hidden="1" customWidth="1"/>
    <col min="119" max="119" width="20.7109375" style="34" hidden="1" customWidth="1"/>
    <col min="120" max="120" width="11.7109375" style="34" hidden="1" customWidth="1"/>
    <col min="121" max="121" width="20.7109375" style="34" hidden="1" customWidth="1"/>
    <col min="122" max="124" width="11.7109375" style="34" hidden="1" customWidth="1"/>
    <col min="125" max="16384" width="11.42578125" style="34"/>
  </cols>
  <sheetData>
    <row r="1" spans="1:124" ht="15" customHeight="1" x14ac:dyDescent="0.25">
      <c r="A1" s="10" t="s">
        <v>189</v>
      </c>
      <c r="B1" s="10"/>
      <c r="C1" s="10"/>
      <c r="D1" s="10"/>
      <c r="E1" s="12"/>
      <c r="F1" s="12"/>
    </row>
    <row r="2" spans="1:124" ht="17.25" customHeight="1" x14ac:dyDescent="0.25">
      <c r="A2" s="10"/>
      <c r="B2" s="161" t="s">
        <v>223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3"/>
    </row>
    <row r="3" spans="1:124" ht="17.25" customHeight="1" x14ac:dyDescent="0.25">
      <c r="A3" s="10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6"/>
    </row>
    <row r="4" spans="1:124" ht="18.75" thickBot="1" x14ac:dyDescent="0.3">
      <c r="A4" s="10"/>
      <c r="B4" s="167">
        <f ca="1">+TODAY()-1</f>
        <v>43858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</row>
    <row r="5" spans="1:124" ht="18" thickTop="1" x14ac:dyDescent="0.25">
      <c r="A5" s="10"/>
      <c r="B5" s="183" t="s">
        <v>205</v>
      </c>
      <c r="C5" s="183"/>
      <c r="D5" s="11"/>
      <c r="E5" s="12"/>
      <c r="F5" s="12"/>
    </row>
    <row r="6" spans="1:124" ht="18" x14ac:dyDescent="0.25">
      <c r="A6" s="10"/>
      <c r="B6" s="35"/>
      <c r="E6" s="36"/>
      <c r="F6" s="158" t="s">
        <v>221</v>
      </c>
      <c r="G6" s="159"/>
      <c r="H6" s="159"/>
      <c r="I6" s="159"/>
      <c r="J6" s="159"/>
      <c r="K6" s="159"/>
      <c r="L6" s="159"/>
      <c r="M6" s="159"/>
      <c r="N6" s="160"/>
      <c r="P6" s="158" t="s">
        <v>221</v>
      </c>
      <c r="Q6" s="159"/>
      <c r="R6" s="159"/>
      <c r="S6" s="159"/>
      <c r="T6" s="159"/>
      <c r="U6" s="159"/>
      <c r="V6" s="159"/>
      <c r="W6" s="159"/>
      <c r="X6" s="160"/>
      <c r="Z6" s="158" t="s">
        <v>222</v>
      </c>
      <c r="AA6" s="159"/>
      <c r="AB6" s="159"/>
      <c r="AC6" s="159"/>
      <c r="AD6" s="159"/>
      <c r="AE6" s="159"/>
      <c r="AF6" s="159"/>
      <c r="AG6" s="159"/>
      <c r="AH6" s="160"/>
      <c r="AJ6" s="158" t="s">
        <v>222</v>
      </c>
      <c r="AK6" s="159"/>
      <c r="AL6" s="159"/>
      <c r="AM6" s="159"/>
      <c r="AN6" s="159"/>
      <c r="AO6" s="159"/>
      <c r="AP6" s="159"/>
      <c r="AQ6" s="159"/>
      <c r="AR6" s="160"/>
      <c r="AT6" s="158" t="s">
        <v>218</v>
      </c>
      <c r="AU6" s="159"/>
      <c r="AV6" s="159"/>
      <c r="AW6" s="159"/>
      <c r="AX6" s="159"/>
      <c r="AY6" s="159"/>
      <c r="AZ6" s="159"/>
      <c r="BA6" s="159"/>
      <c r="BB6" s="160"/>
      <c r="BD6" s="158" t="s">
        <v>218</v>
      </c>
      <c r="BE6" s="159"/>
      <c r="BF6" s="159"/>
      <c r="BG6" s="159"/>
      <c r="BH6" s="159"/>
      <c r="BI6" s="159"/>
      <c r="BJ6" s="159"/>
      <c r="BK6" s="159"/>
      <c r="BL6" s="160"/>
      <c r="BN6" s="158" t="s">
        <v>0</v>
      </c>
      <c r="BO6" s="159"/>
      <c r="BP6" s="159"/>
      <c r="BQ6" s="159"/>
      <c r="BR6" s="159"/>
      <c r="BS6" s="159"/>
      <c r="BT6" s="159"/>
      <c r="BU6" s="159"/>
      <c r="BV6" s="160"/>
      <c r="BX6" s="158" t="s">
        <v>0</v>
      </c>
      <c r="BY6" s="159"/>
      <c r="BZ6" s="159"/>
      <c r="CA6" s="159"/>
      <c r="CB6" s="159"/>
      <c r="CC6" s="159"/>
      <c r="CD6" s="159"/>
      <c r="CE6" s="159"/>
      <c r="CF6" s="160"/>
      <c r="CH6" s="158" t="s">
        <v>219</v>
      </c>
      <c r="CI6" s="159"/>
      <c r="CJ6" s="159"/>
      <c r="CK6" s="159"/>
      <c r="CL6" s="159"/>
      <c r="CM6" s="159"/>
      <c r="CN6" s="159"/>
      <c r="CO6" s="159"/>
      <c r="CP6" s="160"/>
      <c r="CR6" s="158" t="s">
        <v>219</v>
      </c>
      <c r="CS6" s="159"/>
      <c r="CT6" s="159"/>
      <c r="CU6" s="159"/>
      <c r="CV6" s="159"/>
      <c r="CW6" s="159"/>
      <c r="CX6" s="159"/>
      <c r="CY6" s="159"/>
      <c r="CZ6" s="160"/>
      <c r="DB6" s="158" t="s">
        <v>220</v>
      </c>
      <c r="DC6" s="159"/>
      <c r="DD6" s="159"/>
      <c r="DE6" s="159"/>
      <c r="DF6" s="159"/>
      <c r="DG6" s="159"/>
      <c r="DH6" s="159"/>
      <c r="DI6" s="159"/>
      <c r="DJ6" s="160"/>
      <c r="DL6" s="158" t="s">
        <v>220</v>
      </c>
      <c r="DM6" s="159"/>
      <c r="DN6" s="159"/>
      <c r="DO6" s="159"/>
      <c r="DP6" s="159"/>
      <c r="DQ6" s="159"/>
      <c r="DR6" s="159"/>
      <c r="DS6" s="159"/>
      <c r="DT6" s="160"/>
    </row>
    <row r="7" spans="1:124" ht="15" customHeight="1" x14ac:dyDescent="0.25">
      <c r="A7" s="10"/>
      <c r="B7" s="35"/>
      <c r="E7" s="36"/>
    </row>
    <row r="8" spans="1:124" ht="39.950000000000003" customHeight="1" x14ac:dyDescent="0.25">
      <c r="A8" s="10"/>
      <c r="B8" s="184" t="s">
        <v>206</v>
      </c>
      <c r="C8" s="185"/>
      <c r="D8" s="186"/>
      <c r="E8" s="37"/>
      <c r="F8" s="62">
        <v>43344</v>
      </c>
      <c r="G8" s="62">
        <v>43678</v>
      </c>
      <c r="H8" s="62">
        <v>43709</v>
      </c>
      <c r="I8" s="104" t="s">
        <v>259</v>
      </c>
      <c r="J8" s="104" t="s">
        <v>138</v>
      </c>
      <c r="K8" s="104" t="s">
        <v>260</v>
      </c>
      <c r="L8" s="61" t="s">
        <v>138</v>
      </c>
      <c r="M8" s="61" t="s">
        <v>146</v>
      </c>
      <c r="N8" s="63" t="s">
        <v>147</v>
      </c>
      <c r="P8" s="62">
        <v>43344</v>
      </c>
      <c r="Q8" s="62">
        <v>43678</v>
      </c>
      <c r="R8" s="62">
        <v>43709</v>
      </c>
      <c r="S8" s="114" t="s">
        <v>259</v>
      </c>
      <c r="T8" s="114" t="s">
        <v>138</v>
      </c>
      <c r="U8" s="114" t="s">
        <v>260</v>
      </c>
      <c r="V8" s="114" t="s">
        <v>138</v>
      </c>
      <c r="W8" s="114" t="s">
        <v>146</v>
      </c>
      <c r="X8" s="63" t="s">
        <v>147</v>
      </c>
      <c r="Z8" s="62">
        <v>43344</v>
      </c>
      <c r="AA8" s="62">
        <v>43678</v>
      </c>
      <c r="AB8" s="62">
        <v>43709</v>
      </c>
      <c r="AC8" s="104" t="s">
        <v>259</v>
      </c>
      <c r="AD8" s="104" t="s">
        <v>138</v>
      </c>
      <c r="AE8" s="104" t="s">
        <v>260</v>
      </c>
      <c r="AF8" s="61" t="str">
        <f>+$L$8</f>
        <v>%</v>
      </c>
      <c r="AG8" s="61" t="str">
        <f>+$M$8</f>
        <v>Ppto</v>
      </c>
      <c r="AH8" s="63" t="str">
        <f>+$N$8</f>
        <v>% Cump.</v>
      </c>
      <c r="AJ8" s="62">
        <v>43344</v>
      </c>
      <c r="AK8" s="62">
        <v>43678</v>
      </c>
      <c r="AL8" s="62">
        <v>43709</v>
      </c>
      <c r="AM8" s="104" t="s">
        <v>259</v>
      </c>
      <c r="AN8" s="104" t="s">
        <v>138</v>
      </c>
      <c r="AO8" s="104" t="s">
        <v>260</v>
      </c>
      <c r="AP8" s="104" t="s">
        <v>138</v>
      </c>
      <c r="AQ8" s="104" t="s">
        <v>146</v>
      </c>
      <c r="AR8" s="63" t="s">
        <v>147</v>
      </c>
      <c r="AT8" s="62">
        <f>+$F$8</f>
        <v>43344</v>
      </c>
      <c r="AU8" s="62">
        <f>+$G$8</f>
        <v>43678</v>
      </c>
      <c r="AV8" s="62">
        <f>+$H$8</f>
        <v>43709</v>
      </c>
      <c r="AW8" s="61" t="str">
        <f>+$I$8</f>
        <v>Var. SEP-19 Vs. SEP-18</v>
      </c>
      <c r="AX8" s="61" t="str">
        <f>+$J$8</f>
        <v>%</v>
      </c>
      <c r="AY8" s="61" t="str">
        <f>+$K$8</f>
        <v>Var. SEP-19 Vs. AGOS-19</v>
      </c>
      <c r="AZ8" s="61" t="str">
        <f>+$L$8</f>
        <v>%</v>
      </c>
      <c r="BA8" s="61" t="str">
        <f>+$M$8</f>
        <v>Ppto</v>
      </c>
      <c r="BB8" s="63" t="str">
        <f>+$N$8</f>
        <v>% Cump.</v>
      </c>
      <c r="BD8" s="62">
        <f>+$F$8</f>
        <v>43344</v>
      </c>
      <c r="BE8" s="62">
        <f>+$G$8</f>
        <v>43678</v>
      </c>
      <c r="BF8" s="62">
        <f>+$H$8</f>
        <v>43709</v>
      </c>
      <c r="BG8" s="61" t="str">
        <f>+$I$8</f>
        <v>Var. SEP-19 Vs. SEP-18</v>
      </c>
      <c r="BH8" s="61" t="str">
        <f>+$J$8</f>
        <v>%</v>
      </c>
      <c r="BI8" s="61" t="str">
        <f>+$K$8</f>
        <v>Var. SEP-19 Vs. AGOS-19</v>
      </c>
      <c r="BJ8" s="61" t="str">
        <f>+$L$8</f>
        <v>%</v>
      </c>
      <c r="BK8" s="61" t="str">
        <f>+$M$8</f>
        <v>Ppto</v>
      </c>
      <c r="BL8" s="63" t="str">
        <f>+$N$8</f>
        <v>% Cump.</v>
      </c>
      <c r="BN8" s="62">
        <f>+$F$8</f>
        <v>43344</v>
      </c>
      <c r="BO8" s="62">
        <f>+$G$8</f>
        <v>43678</v>
      </c>
      <c r="BP8" s="62">
        <f>+$H$8</f>
        <v>43709</v>
      </c>
      <c r="BQ8" s="61" t="str">
        <f>+$I$8</f>
        <v>Var. SEP-19 Vs. SEP-18</v>
      </c>
      <c r="BR8" s="61" t="str">
        <f>+$J$8</f>
        <v>%</v>
      </c>
      <c r="BS8" s="61" t="str">
        <f>+$K$8</f>
        <v>Var. SEP-19 Vs. AGOS-19</v>
      </c>
      <c r="BT8" s="61" t="str">
        <f>+$L$8</f>
        <v>%</v>
      </c>
      <c r="BU8" s="61" t="str">
        <f>+$M$8</f>
        <v>Ppto</v>
      </c>
      <c r="BV8" s="63" t="str">
        <f>+$N$8</f>
        <v>% Cump.</v>
      </c>
      <c r="BX8" s="62">
        <f>+$F$8</f>
        <v>43344</v>
      </c>
      <c r="BY8" s="62">
        <f>+$G$8</f>
        <v>43678</v>
      </c>
      <c r="BZ8" s="62">
        <f>+$H$8</f>
        <v>43709</v>
      </c>
      <c r="CA8" s="61" t="str">
        <f>+$I$8</f>
        <v>Var. SEP-19 Vs. SEP-18</v>
      </c>
      <c r="CB8" s="61" t="str">
        <f>+$J$8</f>
        <v>%</v>
      </c>
      <c r="CC8" s="61" t="str">
        <f>+$K$8</f>
        <v>Var. SEP-19 Vs. AGOS-19</v>
      </c>
      <c r="CD8" s="61" t="str">
        <f>+$L$8</f>
        <v>%</v>
      </c>
      <c r="CE8" s="61" t="str">
        <f>+$M$8</f>
        <v>Ppto</v>
      </c>
      <c r="CF8" s="63" t="str">
        <f>+$N$8</f>
        <v>% Cump.</v>
      </c>
      <c r="CH8" s="62">
        <f>+$F$8</f>
        <v>43344</v>
      </c>
      <c r="CI8" s="62">
        <f>+$G$8</f>
        <v>43678</v>
      </c>
      <c r="CJ8" s="62">
        <f>+$H$8</f>
        <v>43709</v>
      </c>
      <c r="CK8" s="61" t="str">
        <f>+$I$8</f>
        <v>Var. SEP-19 Vs. SEP-18</v>
      </c>
      <c r="CL8" s="61" t="str">
        <f>+$J$8</f>
        <v>%</v>
      </c>
      <c r="CM8" s="61" t="str">
        <f>+$K$8</f>
        <v>Var. SEP-19 Vs. AGOS-19</v>
      </c>
      <c r="CN8" s="61" t="str">
        <f>+$L$8</f>
        <v>%</v>
      </c>
      <c r="CO8" s="61" t="str">
        <f>+$M$8</f>
        <v>Ppto</v>
      </c>
      <c r="CP8" s="63" t="str">
        <f>+$N$8</f>
        <v>% Cump.</v>
      </c>
      <c r="CR8" s="62">
        <f>+$F$8</f>
        <v>43344</v>
      </c>
      <c r="CS8" s="62">
        <f>+$G$8</f>
        <v>43678</v>
      </c>
      <c r="CT8" s="62">
        <f>+$H$8</f>
        <v>43709</v>
      </c>
      <c r="CU8" s="61" t="str">
        <f>+$I$8</f>
        <v>Var. SEP-19 Vs. SEP-18</v>
      </c>
      <c r="CV8" s="61" t="str">
        <f>+$J$8</f>
        <v>%</v>
      </c>
      <c r="CW8" s="61" t="str">
        <f>+$K$8</f>
        <v>Var. SEP-19 Vs. AGOS-19</v>
      </c>
      <c r="CX8" s="61" t="str">
        <f>+$L$8</f>
        <v>%</v>
      </c>
      <c r="CY8" s="61" t="str">
        <f>+$M$8</f>
        <v>Ppto</v>
      </c>
      <c r="CZ8" s="63" t="str">
        <f>+$N$8</f>
        <v>% Cump.</v>
      </c>
      <c r="DB8" s="62">
        <f>+$F$8</f>
        <v>43344</v>
      </c>
      <c r="DC8" s="62">
        <f>+$G$8</f>
        <v>43678</v>
      </c>
      <c r="DD8" s="62">
        <f>+$H$8</f>
        <v>43709</v>
      </c>
      <c r="DE8" s="61" t="str">
        <f>+$I$8</f>
        <v>Var. SEP-19 Vs. SEP-18</v>
      </c>
      <c r="DF8" s="61" t="str">
        <f>+$J$8</f>
        <v>%</v>
      </c>
      <c r="DG8" s="61" t="str">
        <f>+$K$8</f>
        <v>Var. SEP-19 Vs. AGOS-19</v>
      </c>
      <c r="DH8" s="61" t="str">
        <f>+$L$8</f>
        <v>%</v>
      </c>
      <c r="DI8" s="61" t="str">
        <f>+$M$8</f>
        <v>Ppto</v>
      </c>
      <c r="DJ8" s="63" t="str">
        <f>+$N$8</f>
        <v>% Cump.</v>
      </c>
      <c r="DL8" s="62">
        <f>+$F$8</f>
        <v>43344</v>
      </c>
      <c r="DM8" s="62">
        <f>+$G$8</f>
        <v>43678</v>
      </c>
      <c r="DN8" s="62">
        <f>+$H$8</f>
        <v>43709</v>
      </c>
      <c r="DO8" s="61" t="str">
        <f>+$I$8</f>
        <v>Var. SEP-19 Vs. SEP-18</v>
      </c>
      <c r="DP8" s="61" t="str">
        <f>+$J$8</f>
        <v>%</v>
      </c>
      <c r="DQ8" s="61" t="str">
        <f>+$K$8</f>
        <v>Var. SEP-19 Vs. AGOS-19</v>
      </c>
      <c r="DR8" s="61" t="str">
        <f>+$L$8</f>
        <v>%</v>
      </c>
      <c r="DS8" s="61" t="str">
        <f>+$M$8</f>
        <v>Ppto</v>
      </c>
      <c r="DT8" s="63" t="str">
        <f>+$N$8</f>
        <v>% Cump.</v>
      </c>
    </row>
    <row r="9" spans="1:124" ht="18" customHeight="1" x14ac:dyDescent="0.25">
      <c r="A9" s="10"/>
      <c r="B9" s="171" t="s">
        <v>207</v>
      </c>
      <c r="C9" s="172"/>
      <c r="D9" s="173"/>
      <c r="E9" s="38"/>
      <c r="F9" s="70">
        <f>+F28</f>
        <v>203</v>
      </c>
      <c r="G9" s="70">
        <f>+G28</f>
        <v>244</v>
      </c>
      <c r="H9" s="70">
        <f>+H28</f>
        <v>187</v>
      </c>
      <c r="I9" s="70">
        <f>+IFERROR(H9-F9,0)</f>
        <v>-16</v>
      </c>
      <c r="J9" s="79">
        <f>+IFERROR((H9-F9)/F9,0)</f>
        <v>-7.8817733990147784E-2</v>
      </c>
      <c r="K9" s="70">
        <f>+IFERROR(H9-G9,0)</f>
        <v>-57</v>
      </c>
      <c r="L9" s="79">
        <f>+IFERROR((H9-G9)/G9,0)</f>
        <v>-0.23360655737704919</v>
      </c>
      <c r="M9" s="70">
        <f>+M28</f>
        <v>242.20000000000002</v>
      </c>
      <c r="N9" s="79">
        <f>+IFERROR(H9/M9,0)</f>
        <v>0.77208918249380676</v>
      </c>
      <c r="P9" s="39">
        <f>+P28</f>
        <v>28039464</v>
      </c>
      <c r="Q9" s="39">
        <f>+Q28</f>
        <v>31793638</v>
      </c>
      <c r="R9" s="39">
        <f>+R28</f>
        <v>20824893</v>
      </c>
      <c r="S9" s="39">
        <f>+IFERROR(R9-P9,0)</f>
        <v>-7214571</v>
      </c>
      <c r="T9" s="79">
        <f t="shared" ref="T9:T18" si="0">+IFERROR((R9-P9)/P9,0)</f>
        <v>-0.25730060317843451</v>
      </c>
      <c r="U9" s="39">
        <f t="shared" ref="U9:U18" si="1">+IFERROR(R9-Q9,0)</f>
        <v>-10968745</v>
      </c>
      <c r="V9" s="79">
        <f t="shared" ref="V9:V18" si="2">+IFERROR((R9-Q9)/Q9,0)</f>
        <v>-0.34499810937018283</v>
      </c>
      <c r="W9" s="39">
        <f>+W28</f>
        <v>30275000</v>
      </c>
      <c r="X9" s="79">
        <f t="shared" ref="X9:X18" si="3">+IFERROR(R9/W9,0)</f>
        <v>0.68785773740710154</v>
      </c>
      <c r="Z9" s="70">
        <f>+Z28</f>
        <v>4</v>
      </c>
      <c r="AA9" s="70">
        <f>+AA28</f>
        <v>37</v>
      </c>
      <c r="AB9" s="70">
        <f>+AB28</f>
        <v>12</v>
      </c>
      <c r="AC9" s="70">
        <f>+IFERROR(AB9-Z9,0)</f>
        <v>8</v>
      </c>
      <c r="AD9" s="79">
        <f>+IFERROR((AB9-Z9)/Z9,0)</f>
        <v>2</v>
      </c>
      <c r="AE9" s="70">
        <f>+IFERROR(AB9-AA9,0)</f>
        <v>-25</v>
      </c>
      <c r="AF9" s="79">
        <f>+IFERROR((AB9-AA9)/AA9,0)</f>
        <v>-0.67567567567567566</v>
      </c>
      <c r="AG9" s="70">
        <f>+AG28</f>
        <v>40</v>
      </c>
      <c r="AH9" s="79">
        <f>+IFERROR(AB9/AG9,0)</f>
        <v>0.3</v>
      </c>
      <c r="AJ9" s="39">
        <f>+AJ28</f>
        <v>844826.88</v>
      </c>
      <c r="AK9" s="39">
        <f>+AK28</f>
        <v>7853441.9200000018</v>
      </c>
      <c r="AL9" s="39">
        <f>+AL28</f>
        <v>2534472</v>
      </c>
      <c r="AM9" s="39">
        <f>+IFERROR(AL9-AJ9,0)</f>
        <v>1689645.12</v>
      </c>
      <c r="AN9" s="79">
        <f>+IFERROR((AL9-AJ9)/AJ9,0)</f>
        <v>1.9999897730526757</v>
      </c>
      <c r="AO9" s="39">
        <f>+IFERROR(AL9-AK9,0)</f>
        <v>-5318969.9200000018</v>
      </c>
      <c r="AP9" s="79">
        <f>+IFERROR((AL9-AK9)/AK9,0)</f>
        <v>-0.67727882553691832</v>
      </c>
      <c r="AQ9" s="39">
        <f>+AQ28</f>
        <v>7781000</v>
      </c>
      <c r="AR9" s="79">
        <f>+IFERROR(AL9/AQ9,0)</f>
        <v>0.32572574219252026</v>
      </c>
      <c r="AT9" s="70">
        <f>+AT28</f>
        <v>72</v>
      </c>
      <c r="AU9" s="70">
        <f>+AU28</f>
        <v>77</v>
      </c>
      <c r="AV9" s="70">
        <f>+AV28</f>
        <v>42</v>
      </c>
      <c r="AW9" s="70">
        <f>+IFERROR(AV9-AT9,0)</f>
        <v>-30</v>
      </c>
      <c r="AX9" s="79">
        <f>+IFERROR((AV9-AT9)/AT9,0)</f>
        <v>-0.41666666666666669</v>
      </c>
      <c r="AY9" s="70">
        <f>+IFERROR(AV9-AU9,0)</f>
        <v>-35</v>
      </c>
      <c r="AZ9" s="79">
        <f>+IFERROR((AV9-AU9)/AU9,0)</f>
        <v>-0.45454545454545453</v>
      </c>
      <c r="BA9" s="70">
        <f>+BA28</f>
        <v>91</v>
      </c>
      <c r="BB9" s="79">
        <f>+IFERROR(AV9/BA9,0)</f>
        <v>0.46153846153846156</v>
      </c>
      <c r="BD9" s="39">
        <f>+BD28</f>
        <v>34314600</v>
      </c>
      <c r="BE9" s="39">
        <f>+BE28</f>
        <v>38514650</v>
      </c>
      <c r="BF9" s="39">
        <f>+BF28</f>
        <v>20159050</v>
      </c>
      <c r="BG9" s="39">
        <f>+IFERROR(BF9-BD9,0)</f>
        <v>-14155550</v>
      </c>
      <c r="BH9" s="79">
        <f>+IFERROR((BF9-BD9)/BD9,0)</f>
        <v>-0.41252265799397342</v>
      </c>
      <c r="BI9" s="39">
        <f>+IFERROR(BF9-BE9,0)</f>
        <v>-18355600</v>
      </c>
      <c r="BJ9" s="79">
        <f>+IFERROR((BF9-BE9)/BE9,0)</f>
        <v>-0.47658748034838694</v>
      </c>
      <c r="BK9" s="39">
        <f>+BK28</f>
        <v>31000000</v>
      </c>
      <c r="BL9" s="79">
        <f>+IFERROR(BF9/BK9,0)</f>
        <v>0.65029193548387099</v>
      </c>
      <c r="BN9" s="70">
        <f>+BN28</f>
        <v>0</v>
      </c>
      <c r="BO9" s="70">
        <f>+BO28</f>
        <v>219</v>
      </c>
      <c r="BP9" s="70">
        <f>+BP28</f>
        <v>136</v>
      </c>
      <c r="BQ9" s="70">
        <f>+IFERROR(BP9-BN9,0)</f>
        <v>136</v>
      </c>
      <c r="BR9" s="79">
        <f>+IFERROR((BP9-BN9)/BN9,0)</f>
        <v>0</v>
      </c>
      <c r="BS9" s="70">
        <f>+IFERROR(BP9-BO9,0)</f>
        <v>-83</v>
      </c>
      <c r="BT9" s="79">
        <f>+IFERROR((BP9-BO9)/BO9,0)</f>
        <v>-0.37899543378995432</v>
      </c>
      <c r="BU9" s="70">
        <f>+BU28</f>
        <v>188</v>
      </c>
      <c r="BV9" s="79">
        <f>+IFERROR(BP9/BU9,0)</f>
        <v>0.72340425531914898</v>
      </c>
      <c r="BX9" s="39">
        <f>+BX28</f>
        <v>0</v>
      </c>
      <c r="BY9" s="39">
        <f>+BY28</f>
        <v>1445400</v>
      </c>
      <c r="BZ9" s="39">
        <f>+BZ28</f>
        <v>40266373</v>
      </c>
      <c r="CA9" s="39">
        <f>+IFERROR(BZ9-BX9,0)</f>
        <v>40266373</v>
      </c>
      <c r="CB9" s="79">
        <f>+IFERROR((BZ9-BX9)/BX9,0)</f>
        <v>0</v>
      </c>
      <c r="CC9" s="39">
        <f>+IFERROR(BZ9-BY9,0)</f>
        <v>38820973</v>
      </c>
      <c r="CD9" s="79">
        <f>+IFERROR((BZ9-BY9)/BY9,0)</f>
        <v>26.858290438632903</v>
      </c>
      <c r="CE9" s="39">
        <f>+CE28</f>
        <v>1240800</v>
      </c>
      <c r="CF9" s="79">
        <f>+IFERROR(BZ9/CE9,0)</f>
        <v>32.451944713088331</v>
      </c>
      <c r="CH9" s="70">
        <f>+CH28</f>
        <v>0</v>
      </c>
      <c r="CI9" s="70">
        <f>+CI28</f>
        <v>1</v>
      </c>
      <c r="CJ9" s="70">
        <f>+CJ28</f>
        <v>1</v>
      </c>
      <c r="CK9" s="70">
        <f>+IFERROR(CJ9-CH9,0)</f>
        <v>1</v>
      </c>
      <c r="CL9" s="79">
        <f>+IFERROR((CJ9-CH9)/CH9,0)</f>
        <v>0</v>
      </c>
      <c r="CM9" s="70">
        <f>+IFERROR(CJ9-CI9,0)</f>
        <v>0</v>
      </c>
      <c r="CN9" s="79">
        <f>+IFERROR((CJ9-CI9)/CI9,0)</f>
        <v>0</v>
      </c>
      <c r="CO9" s="70">
        <f>+CO28</f>
        <v>0</v>
      </c>
      <c r="CP9" s="79">
        <f>+IFERROR(CJ9/CO9,0)</f>
        <v>0</v>
      </c>
      <c r="CR9" s="39">
        <f>+CR28</f>
        <v>0</v>
      </c>
      <c r="CS9" s="39">
        <f>+CS28</f>
        <v>87941</v>
      </c>
      <c r="CT9" s="39">
        <f>+CT28</f>
        <v>137188</v>
      </c>
      <c r="CU9" s="39">
        <f>+IFERROR(CT9-CR9,0)</f>
        <v>137188</v>
      </c>
      <c r="CV9" s="79">
        <f>+IFERROR((CT9-CR9)/CR9,0)</f>
        <v>0</v>
      </c>
      <c r="CW9" s="39">
        <f>+IFERROR(CT9-CS9,0)</f>
        <v>49247</v>
      </c>
      <c r="CX9" s="79">
        <f>+IFERROR((CT9-CS9)/CS9,0)</f>
        <v>0.56000045485041106</v>
      </c>
      <c r="CY9" s="39">
        <f>+CY28</f>
        <v>0</v>
      </c>
      <c r="CZ9" s="79">
        <f>+IFERROR(CT9/CY9,0)</f>
        <v>0</v>
      </c>
      <c r="DB9" s="70">
        <f>+DB28</f>
        <v>0</v>
      </c>
      <c r="DC9" s="70">
        <f>+DC28</f>
        <v>7</v>
      </c>
      <c r="DD9" s="70">
        <f>+DD28</f>
        <v>6</v>
      </c>
      <c r="DE9" s="70">
        <f>+IFERROR(DD9-DB9,0)</f>
        <v>6</v>
      </c>
      <c r="DF9" s="79">
        <f>+IFERROR((DD9-DB9)/DB9,0)</f>
        <v>0</v>
      </c>
      <c r="DG9" s="70">
        <f>+IFERROR(DD9-DC9,0)</f>
        <v>-1</v>
      </c>
      <c r="DH9" s="79">
        <f>+IFERROR((DD9-DC9)/DC9,0)</f>
        <v>-0.14285714285714285</v>
      </c>
      <c r="DI9" s="70">
        <f>+DI28</f>
        <v>0</v>
      </c>
      <c r="DJ9" s="79">
        <f>+IFERROR(DD9/DI9,0)</f>
        <v>0</v>
      </c>
      <c r="DL9" s="39">
        <f>+DL28</f>
        <v>0</v>
      </c>
      <c r="DM9" s="39">
        <f>+DM28</f>
        <v>772023</v>
      </c>
      <c r="DN9" s="39">
        <f>+DN28</f>
        <v>661734</v>
      </c>
      <c r="DO9" s="39">
        <f>+IFERROR(DN9-DL9,0)</f>
        <v>661734</v>
      </c>
      <c r="DP9" s="79">
        <f>+IFERROR((DN9-DL9)/DL9,0)</f>
        <v>0</v>
      </c>
      <c r="DQ9" s="39">
        <f>+IFERROR(DN9-DM9,0)</f>
        <v>-110289</v>
      </c>
      <c r="DR9" s="79">
        <f>+IFERROR((DN9-DM9)/DM9,0)</f>
        <v>-0.14285714285714285</v>
      </c>
      <c r="DS9" s="39">
        <f>+DS28</f>
        <v>0</v>
      </c>
      <c r="DT9" s="79">
        <f>+IFERROR(DN9/DS9,0)</f>
        <v>0</v>
      </c>
    </row>
    <row r="10" spans="1:124" ht="18" customHeight="1" x14ac:dyDescent="0.25">
      <c r="A10" s="10"/>
      <c r="B10" s="174" t="s">
        <v>208</v>
      </c>
      <c r="C10" s="175"/>
      <c r="D10" s="176"/>
      <c r="E10" s="38"/>
      <c r="F10" s="71">
        <f>+F32</f>
        <v>37</v>
      </c>
      <c r="G10" s="71">
        <f>+G32</f>
        <v>56</v>
      </c>
      <c r="H10" s="71">
        <f>+H32</f>
        <v>33</v>
      </c>
      <c r="I10" s="71">
        <f t="shared" ref="I10:I18" si="4">+IFERROR(H10-F10,0)</f>
        <v>-4</v>
      </c>
      <c r="J10" s="80">
        <f t="shared" ref="J10:J18" si="5">+IFERROR((H10-F10)/F10,0)</f>
        <v>-0.10810810810810811</v>
      </c>
      <c r="K10" s="71">
        <f t="shared" ref="K10:K18" si="6">+IFERROR(H10-G10,0)</f>
        <v>-23</v>
      </c>
      <c r="L10" s="80">
        <f t="shared" ref="L10:L18" si="7">+IFERROR((H10-G10)/G10,0)</f>
        <v>-0.4107142857142857</v>
      </c>
      <c r="M10" s="71">
        <f>+M32</f>
        <v>84</v>
      </c>
      <c r="N10" s="80">
        <f t="shared" ref="N10:N18" si="8">+IFERROR(H10/M10,0)</f>
        <v>0.39285714285714285</v>
      </c>
      <c r="P10" s="40">
        <f>+P32</f>
        <v>4844023</v>
      </c>
      <c r="Q10" s="40">
        <f>+Q32</f>
        <v>6260532</v>
      </c>
      <c r="R10" s="40">
        <f>+R32</f>
        <v>3494750</v>
      </c>
      <c r="S10" s="40">
        <f t="shared" ref="S10:S17" si="9">+IFERROR(R10-P10,0)</f>
        <v>-1349273</v>
      </c>
      <c r="T10" s="80">
        <f t="shared" si="0"/>
        <v>-0.27854388800383484</v>
      </c>
      <c r="U10" s="40">
        <f t="shared" si="1"/>
        <v>-2765782</v>
      </c>
      <c r="V10" s="80">
        <f t="shared" si="2"/>
        <v>-0.44178066656316106</v>
      </c>
      <c r="W10" s="40">
        <f>+W32</f>
        <v>10500000</v>
      </c>
      <c r="X10" s="80">
        <f t="shared" si="3"/>
        <v>0.33283333333333331</v>
      </c>
      <c r="Z10" s="71">
        <f>+Z32</f>
        <v>0</v>
      </c>
      <c r="AA10" s="71">
        <f>+AA32</f>
        <v>0</v>
      </c>
      <c r="AB10" s="71">
        <f>+AB32</f>
        <v>0</v>
      </c>
      <c r="AC10" s="71">
        <f t="shared" ref="AC10:AC18" si="10">+IFERROR(AB10-Z10,0)</f>
        <v>0</v>
      </c>
      <c r="AD10" s="80">
        <f t="shared" ref="AD10:AD18" si="11">+IFERROR((AB10-Z10)/Z10,0)</f>
        <v>0</v>
      </c>
      <c r="AE10" s="71">
        <f t="shared" ref="AE10:AE18" si="12">+IFERROR(AB10-AA10,0)</f>
        <v>0</v>
      </c>
      <c r="AF10" s="80">
        <f t="shared" ref="AF10:AF18" si="13">+IFERROR((AB10-AA10)/AA10,0)</f>
        <v>0</v>
      </c>
      <c r="AG10" s="71">
        <f>+AG32</f>
        <v>6</v>
      </c>
      <c r="AH10" s="80">
        <f t="shared" ref="AH10:AH18" si="14">+IFERROR(AB10/AG10,0)</f>
        <v>0</v>
      </c>
      <c r="AJ10" s="40">
        <f>+AJ32</f>
        <v>0</v>
      </c>
      <c r="AK10" s="40">
        <f>+AK32</f>
        <v>0</v>
      </c>
      <c r="AL10" s="40">
        <f>+AL32</f>
        <v>0</v>
      </c>
      <c r="AM10" s="40">
        <f t="shared" ref="AM10:AM18" si="15">+IFERROR(AL10-AJ10,0)</f>
        <v>0</v>
      </c>
      <c r="AN10" s="80">
        <f t="shared" ref="AN10:AN18" si="16">+IFERROR((AL10-AJ10)/AJ10,0)</f>
        <v>0</v>
      </c>
      <c r="AO10" s="40">
        <f t="shared" ref="AO10:AO18" si="17">+IFERROR(AL10-AK10,0)</f>
        <v>0</v>
      </c>
      <c r="AP10" s="80">
        <f t="shared" ref="AP10:AP18" si="18">+IFERROR((AL10-AK10)/AK10,0)</f>
        <v>0</v>
      </c>
      <c r="AQ10" s="40">
        <f>+AQ32</f>
        <v>1506000</v>
      </c>
      <c r="AR10" s="80">
        <f t="shared" ref="AR10:AR18" si="19">+IFERROR(AL10/AQ10,0)</f>
        <v>0</v>
      </c>
      <c r="AT10" s="71">
        <f>+AT32</f>
        <v>52</v>
      </c>
      <c r="AU10" s="71">
        <f>+AU32</f>
        <v>36</v>
      </c>
      <c r="AV10" s="71">
        <f>+AV32</f>
        <v>16</v>
      </c>
      <c r="AW10" s="71">
        <f t="shared" ref="AW10:AW18" si="20">+IFERROR(AV10-AT10,0)</f>
        <v>-36</v>
      </c>
      <c r="AX10" s="80">
        <f t="shared" ref="AX10:AX18" si="21">+IFERROR((AV10-AT10)/AT10,0)</f>
        <v>-0.69230769230769229</v>
      </c>
      <c r="AY10" s="71">
        <f t="shared" ref="AY10:AY18" si="22">+IFERROR(AV10-AU10,0)</f>
        <v>-20</v>
      </c>
      <c r="AZ10" s="80">
        <f t="shared" ref="AZ10:AZ18" si="23">+IFERROR((AV10-AU10)/AU10,0)</f>
        <v>-0.55555555555555558</v>
      </c>
      <c r="BA10" s="71">
        <f>+BA32</f>
        <v>39</v>
      </c>
      <c r="BB10" s="80">
        <f t="shared" ref="BB10:BB18" si="24">+IFERROR(AV10/BA10,0)</f>
        <v>0.41025641025641024</v>
      </c>
      <c r="BD10" s="40">
        <f>+BD32</f>
        <v>25854750</v>
      </c>
      <c r="BE10" s="40">
        <f>+BE32</f>
        <v>19072400</v>
      </c>
      <c r="BF10" s="40">
        <f>+BF32</f>
        <v>8305700</v>
      </c>
      <c r="BG10" s="40">
        <f t="shared" ref="BG10:BG17" si="25">+IFERROR(BF10-BD10,0)</f>
        <v>-17549050</v>
      </c>
      <c r="BH10" s="80">
        <f t="shared" ref="BH10:BH18" si="26">+IFERROR((BF10-BD10)/BD10,0)</f>
        <v>-0.67875535443197088</v>
      </c>
      <c r="BI10" s="40">
        <f t="shared" ref="BI10:BI18" si="27">+IFERROR(BF10-BE10,0)</f>
        <v>-10766700</v>
      </c>
      <c r="BJ10" s="80">
        <f t="shared" ref="BJ10:BJ18" si="28">+IFERROR((BF10-BE10)/BE10,0)</f>
        <v>-0.56451731297581842</v>
      </c>
      <c r="BK10" s="40">
        <f>+BK32</f>
        <v>13285714.285714284</v>
      </c>
      <c r="BL10" s="80">
        <f t="shared" ref="BL10:BL18" si="29">+IFERROR(BF10/BK10,0)</f>
        <v>0.62516021505376351</v>
      </c>
      <c r="BN10" s="71">
        <f>+BN32</f>
        <v>0</v>
      </c>
      <c r="BO10" s="71">
        <f>+BO32</f>
        <v>49</v>
      </c>
      <c r="BP10" s="71">
        <f>+BP32</f>
        <v>35</v>
      </c>
      <c r="BQ10" s="71">
        <f t="shared" ref="BQ10:BQ18" si="30">+IFERROR(BP10-BN10,0)</f>
        <v>35</v>
      </c>
      <c r="BR10" s="80">
        <f t="shared" ref="BR10:BR18" si="31">+IFERROR((BP10-BN10)/BN10,0)</f>
        <v>0</v>
      </c>
      <c r="BS10" s="71">
        <f t="shared" ref="BS10:BS18" si="32">+IFERROR(BP10-BO10,0)</f>
        <v>-14</v>
      </c>
      <c r="BT10" s="80">
        <f t="shared" ref="BT10:BT18" si="33">+IFERROR((BP10-BO10)/BO10,0)</f>
        <v>-0.2857142857142857</v>
      </c>
      <c r="BU10" s="71">
        <f>+BU32</f>
        <v>39</v>
      </c>
      <c r="BV10" s="80">
        <f t="shared" ref="BV10:BV18" si="34">+IFERROR(BP10/BU10,0)</f>
        <v>0.89743589743589747</v>
      </c>
      <c r="BX10" s="40">
        <f>+BX32</f>
        <v>0</v>
      </c>
      <c r="BY10" s="40">
        <f>+BY32</f>
        <v>323400</v>
      </c>
      <c r="BZ10" s="40">
        <f>+BZ32</f>
        <v>11439592</v>
      </c>
      <c r="CA10" s="40">
        <f t="shared" ref="CA10:CA17" si="35">+IFERROR(BZ10-BX10,0)</f>
        <v>11439592</v>
      </c>
      <c r="CB10" s="80">
        <f t="shared" ref="CB10:CB18" si="36">+IFERROR((BZ10-BX10)/BX10,0)</f>
        <v>0</v>
      </c>
      <c r="CC10" s="40">
        <f t="shared" ref="CC10:CC18" si="37">+IFERROR(BZ10-BY10,0)</f>
        <v>11116192</v>
      </c>
      <c r="CD10" s="80">
        <f t="shared" ref="CD10:CD18" si="38">+IFERROR((BZ10-BY10)/BY10,0)</f>
        <v>34.372888064316633</v>
      </c>
      <c r="CE10" s="40">
        <f>+CE32</f>
        <v>257400</v>
      </c>
      <c r="CF10" s="80">
        <f t="shared" ref="CF10:CF18" si="39">+IFERROR(BZ10/CE10,0)</f>
        <v>44.442859362859366</v>
      </c>
      <c r="CH10" s="71">
        <f>+CH32</f>
        <v>0</v>
      </c>
      <c r="CI10" s="71">
        <f>+CI32</f>
        <v>12</v>
      </c>
      <c r="CJ10" s="71">
        <f>+CJ32</f>
        <v>17</v>
      </c>
      <c r="CK10" s="71">
        <f t="shared" ref="CK10:CK18" si="40">+IFERROR(CJ10-CH10,0)</f>
        <v>17</v>
      </c>
      <c r="CL10" s="80">
        <f t="shared" ref="CL10:CL18" si="41">+IFERROR((CJ10-CH10)/CH10,0)</f>
        <v>0</v>
      </c>
      <c r="CM10" s="71">
        <f t="shared" ref="CM10:CM18" si="42">+IFERROR(CJ10-CI10,0)</f>
        <v>5</v>
      </c>
      <c r="CN10" s="80">
        <f t="shared" ref="CN10:CN18" si="43">+IFERROR((CJ10-CI10)/CI10,0)</f>
        <v>0.41666666666666669</v>
      </c>
      <c r="CO10" s="71">
        <f>+CO32</f>
        <v>0</v>
      </c>
      <c r="CP10" s="80">
        <f t="shared" ref="CP10:CP18" si="44">+IFERROR(CJ10/CO10,0)</f>
        <v>0</v>
      </c>
      <c r="CR10" s="40">
        <f>+CR32</f>
        <v>0</v>
      </c>
      <c r="CS10" s="40">
        <f>+CS32</f>
        <v>1664285</v>
      </c>
      <c r="CT10" s="40">
        <f>+CT32</f>
        <v>1928248</v>
      </c>
      <c r="CU10" s="40">
        <f t="shared" ref="CU10:CU18" si="45">+IFERROR(CT10-CR10,0)</f>
        <v>1928248</v>
      </c>
      <c r="CV10" s="80">
        <f t="shared" ref="CV10:CV18" si="46">+IFERROR((CT10-CR10)/CR10,0)</f>
        <v>0</v>
      </c>
      <c r="CW10" s="40">
        <f t="shared" ref="CW10:CW18" si="47">+IFERROR(CT10-CS10,0)</f>
        <v>263963</v>
      </c>
      <c r="CX10" s="80">
        <f t="shared" ref="CX10:CX18" si="48">+IFERROR((CT10-CS10)/CS10,0)</f>
        <v>0.15860444575298102</v>
      </c>
      <c r="CY10" s="40">
        <f>+CY32</f>
        <v>0</v>
      </c>
      <c r="CZ10" s="80">
        <f t="shared" ref="CZ10:CZ18" si="49">+IFERROR(CT10/CY10,0)</f>
        <v>0</v>
      </c>
      <c r="DB10" s="71">
        <f>+DB32</f>
        <v>0</v>
      </c>
      <c r="DC10" s="71">
        <f>+DC32</f>
        <v>0</v>
      </c>
      <c r="DD10" s="71">
        <f>+DD32</f>
        <v>0</v>
      </c>
      <c r="DE10" s="71">
        <f t="shared" ref="DE10:DE18" si="50">+IFERROR(DD10-DB10,0)</f>
        <v>0</v>
      </c>
      <c r="DF10" s="80">
        <f t="shared" ref="DF10:DF18" si="51">+IFERROR((DD10-DB10)/DB10,0)</f>
        <v>0</v>
      </c>
      <c r="DG10" s="71">
        <f t="shared" ref="DG10:DG18" si="52">+IFERROR(DD10-DC10,0)</f>
        <v>0</v>
      </c>
      <c r="DH10" s="80">
        <f t="shared" ref="DH10:DH18" si="53">+IFERROR((DD10-DC10)/DC10,0)</f>
        <v>0</v>
      </c>
      <c r="DI10" s="71">
        <f>+DI32</f>
        <v>0</v>
      </c>
      <c r="DJ10" s="80">
        <f t="shared" ref="DJ10:DJ18" si="54">+IFERROR(DD10/DI10,0)</f>
        <v>0</v>
      </c>
      <c r="DL10" s="40">
        <f>+DL32</f>
        <v>0</v>
      </c>
      <c r="DM10" s="40">
        <f>+DM32</f>
        <v>0</v>
      </c>
      <c r="DN10" s="40">
        <f>+DN32</f>
        <v>0</v>
      </c>
      <c r="DO10" s="40">
        <f t="shared" ref="DO10:DO18" si="55">+IFERROR(DN10-DL10,0)</f>
        <v>0</v>
      </c>
      <c r="DP10" s="80">
        <f t="shared" ref="DP10:DP18" si="56">+IFERROR((DN10-DL10)/DL10,0)</f>
        <v>0</v>
      </c>
      <c r="DQ10" s="40">
        <f t="shared" ref="DQ10:DQ18" si="57">+IFERROR(DN10-DM10,0)</f>
        <v>0</v>
      </c>
      <c r="DR10" s="80">
        <f t="shared" ref="DR10:DR18" si="58">+IFERROR((DN10-DM10)/DM10,0)</f>
        <v>0</v>
      </c>
      <c r="DS10" s="40">
        <f>+DS32</f>
        <v>0</v>
      </c>
      <c r="DT10" s="80">
        <f t="shared" ref="DT10:DT18" si="59">+IFERROR(DN10/DS10,0)</f>
        <v>0</v>
      </c>
    </row>
    <row r="11" spans="1:124" ht="18" customHeight="1" x14ac:dyDescent="0.25">
      <c r="A11" s="10"/>
      <c r="B11" s="171" t="s">
        <v>209</v>
      </c>
      <c r="C11" s="172"/>
      <c r="D11" s="173"/>
      <c r="E11" s="38"/>
      <c r="F11" s="70">
        <f>+F38</f>
        <v>97</v>
      </c>
      <c r="G11" s="70">
        <f>+G38</f>
        <v>180</v>
      </c>
      <c r="H11" s="70">
        <f>+H38</f>
        <v>115</v>
      </c>
      <c r="I11" s="70">
        <f t="shared" si="4"/>
        <v>18</v>
      </c>
      <c r="J11" s="79">
        <f t="shared" si="5"/>
        <v>0.18556701030927836</v>
      </c>
      <c r="K11" s="70">
        <f t="shared" si="6"/>
        <v>-65</v>
      </c>
      <c r="L11" s="79">
        <f t="shared" si="7"/>
        <v>-0.3611111111111111</v>
      </c>
      <c r="M11" s="70">
        <f>+M38</f>
        <v>226.4</v>
      </c>
      <c r="N11" s="79">
        <f t="shared" si="8"/>
        <v>0.50795053003533563</v>
      </c>
      <c r="P11" s="39">
        <f>+P38</f>
        <v>9484549</v>
      </c>
      <c r="Q11" s="39">
        <f>+Q38</f>
        <v>22548588</v>
      </c>
      <c r="R11" s="39">
        <f>+R38</f>
        <v>11249753</v>
      </c>
      <c r="S11" s="39">
        <f t="shared" si="9"/>
        <v>1765204</v>
      </c>
      <c r="T11" s="79">
        <f t="shared" si="0"/>
        <v>0.18611364652130533</v>
      </c>
      <c r="U11" s="39">
        <f t="shared" si="1"/>
        <v>-11298835</v>
      </c>
      <c r="V11" s="79">
        <f t="shared" si="2"/>
        <v>-0.50108836083217267</v>
      </c>
      <c r="W11" s="39">
        <f>+W38</f>
        <v>28300000</v>
      </c>
      <c r="X11" s="79">
        <f t="shared" si="3"/>
        <v>0.39751777385159009</v>
      </c>
      <c r="Z11" s="70">
        <f>+Z38</f>
        <v>0</v>
      </c>
      <c r="AA11" s="70">
        <f>+AA38</f>
        <v>1</v>
      </c>
      <c r="AB11" s="70">
        <f>+AB38</f>
        <v>1</v>
      </c>
      <c r="AC11" s="70">
        <f t="shared" si="10"/>
        <v>1</v>
      </c>
      <c r="AD11" s="79">
        <f t="shared" si="11"/>
        <v>0</v>
      </c>
      <c r="AE11" s="70">
        <f t="shared" si="12"/>
        <v>0</v>
      </c>
      <c r="AF11" s="79">
        <f t="shared" si="13"/>
        <v>0</v>
      </c>
      <c r="AG11" s="70">
        <f>+AG38</f>
        <v>5</v>
      </c>
      <c r="AH11" s="79">
        <f t="shared" si="14"/>
        <v>0.2</v>
      </c>
      <c r="AJ11" s="39">
        <f>+AJ38</f>
        <v>0</v>
      </c>
      <c r="AK11" s="39">
        <f>+AK38</f>
        <v>211206.72</v>
      </c>
      <c r="AL11" s="39">
        <f>+AL38</f>
        <v>211206</v>
      </c>
      <c r="AM11" s="39">
        <f t="shared" si="15"/>
        <v>211206</v>
      </c>
      <c r="AN11" s="79">
        <f t="shared" si="16"/>
        <v>0</v>
      </c>
      <c r="AO11" s="39">
        <f t="shared" si="17"/>
        <v>-0.72000000000116415</v>
      </c>
      <c r="AP11" s="79">
        <f t="shared" si="18"/>
        <v>-3.4089824414732835E-6</v>
      </c>
      <c r="AQ11" s="39">
        <f>+AQ38</f>
        <v>1255000</v>
      </c>
      <c r="AR11" s="79">
        <f t="shared" si="19"/>
        <v>0.16829163346613546</v>
      </c>
      <c r="AT11" s="70">
        <f>+AT38</f>
        <v>10</v>
      </c>
      <c r="AU11" s="70">
        <f>+AU38</f>
        <v>18</v>
      </c>
      <c r="AV11" s="70">
        <f>+AV38</f>
        <v>20</v>
      </c>
      <c r="AW11" s="70">
        <f t="shared" si="20"/>
        <v>10</v>
      </c>
      <c r="AX11" s="79">
        <f t="shared" si="21"/>
        <v>1</v>
      </c>
      <c r="AY11" s="70">
        <f t="shared" si="22"/>
        <v>2</v>
      </c>
      <c r="AZ11" s="79">
        <f t="shared" si="23"/>
        <v>0.1111111111111111</v>
      </c>
      <c r="BA11" s="70">
        <f>+BA38</f>
        <v>52</v>
      </c>
      <c r="BB11" s="79">
        <f t="shared" si="24"/>
        <v>0.38461538461538464</v>
      </c>
      <c r="BD11" s="39">
        <f>+BD38</f>
        <v>4975350</v>
      </c>
      <c r="BE11" s="39">
        <f>+BE38</f>
        <v>8789750</v>
      </c>
      <c r="BF11" s="39">
        <f>+BF38</f>
        <v>9853650</v>
      </c>
      <c r="BG11" s="39">
        <f t="shared" si="25"/>
        <v>4878300</v>
      </c>
      <c r="BH11" s="79">
        <f t="shared" si="26"/>
        <v>0.98049383460460071</v>
      </c>
      <c r="BI11" s="39">
        <f t="shared" si="27"/>
        <v>1063900</v>
      </c>
      <c r="BJ11" s="79">
        <f t="shared" si="28"/>
        <v>0.12103870986091754</v>
      </c>
      <c r="BK11" s="39">
        <f>+BK38</f>
        <v>17714285.714285713</v>
      </c>
      <c r="BL11" s="79">
        <f t="shared" si="29"/>
        <v>0.55625443548387099</v>
      </c>
      <c r="BN11" s="70">
        <f>+BN38</f>
        <v>0</v>
      </c>
      <c r="BO11" s="70">
        <f>+BO38</f>
        <v>151</v>
      </c>
      <c r="BP11" s="70">
        <f>+BP38</f>
        <v>97</v>
      </c>
      <c r="BQ11" s="70">
        <f t="shared" si="30"/>
        <v>97</v>
      </c>
      <c r="BR11" s="79">
        <f t="shared" si="31"/>
        <v>0</v>
      </c>
      <c r="BS11" s="70">
        <f t="shared" si="32"/>
        <v>-54</v>
      </c>
      <c r="BT11" s="79">
        <f t="shared" si="33"/>
        <v>-0.35761589403973509</v>
      </c>
      <c r="BU11" s="70">
        <f>+BU38</f>
        <v>137</v>
      </c>
      <c r="BV11" s="79">
        <f t="shared" si="34"/>
        <v>0.70802919708029199</v>
      </c>
      <c r="BX11" s="39">
        <f>+BX38</f>
        <v>0</v>
      </c>
      <c r="BY11" s="39">
        <f>+BY38</f>
        <v>996600</v>
      </c>
      <c r="BZ11" s="39">
        <f>+BZ38</f>
        <v>22939460</v>
      </c>
      <c r="CA11" s="39">
        <f t="shared" si="35"/>
        <v>22939460</v>
      </c>
      <c r="CB11" s="79">
        <f t="shared" si="36"/>
        <v>0</v>
      </c>
      <c r="CC11" s="39">
        <f t="shared" si="37"/>
        <v>21942860</v>
      </c>
      <c r="CD11" s="79">
        <f t="shared" si="38"/>
        <v>22.017720248846075</v>
      </c>
      <c r="CE11" s="39">
        <f>+CE38</f>
        <v>904200</v>
      </c>
      <c r="CF11" s="79">
        <f t="shared" si="39"/>
        <v>25.369896040698961</v>
      </c>
      <c r="CH11" s="70">
        <f>+CH38</f>
        <v>0</v>
      </c>
      <c r="CI11" s="70">
        <f>+CI38</f>
        <v>13</v>
      </c>
      <c r="CJ11" s="70">
        <f>+CJ38</f>
        <v>13</v>
      </c>
      <c r="CK11" s="70">
        <f t="shared" si="40"/>
        <v>13</v>
      </c>
      <c r="CL11" s="79">
        <f t="shared" si="41"/>
        <v>0</v>
      </c>
      <c r="CM11" s="70">
        <f t="shared" si="42"/>
        <v>0</v>
      </c>
      <c r="CN11" s="79">
        <f t="shared" si="43"/>
        <v>0</v>
      </c>
      <c r="CO11" s="70">
        <f>+CO38</f>
        <v>0</v>
      </c>
      <c r="CP11" s="79">
        <f t="shared" si="44"/>
        <v>0</v>
      </c>
      <c r="CR11" s="39">
        <f>+CR38</f>
        <v>0</v>
      </c>
      <c r="CS11" s="39">
        <f>+CS38</f>
        <v>1444079</v>
      </c>
      <c r="CT11" s="39">
        <f>+CT38</f>
        <v>1342155</v>
      </c>
      <c r="CU11" s="39">
        <f t="shared" si="45"/>
        <v>1342155</v>
      </c>
      <c r="CV11" s="79">
        <f t="shared" si="46"/>
        <v>0</v>
      </c>
      <c r="CW11" s="39">
        <f t="shared" si="47"/>
        <v>-101924</v>
      </c>
      <c r="CX11" s="79">
        <f t="shared" si="48"/>
        <v>-7.058062612917991E-2</v>
      </c>
      <c r="CY11" s="39">
        <f>+CY38</f>
        <v>0</v>
      </c>
      <c r="CZ11" s="79">
        <f t="shared" si="49"/>
        <v>0</v>
      </c>
      <c r="DB11" s="70">
        <f>+DB38</f>
        <v>0</v>
      </c>
      <c r="DC11" s="70">
        <f>+DC38</f>
        <v>46</v>
      </c>
      <c r="DD11" s="70">
        <f>+DD38</f>
        <v>49</v>
      </c>
      <c r="DE11" s="70">
        <f t="shared" si="50"/>
        <v>49</v>
      </c>
      <c r="DF11" s="79">
        <f t="shared" si="51"/>
        <v>0</v>
      </c>
      <c r="DG11" s="70">
        <f t="shared" si="52"/>
        <v>3</v>
      </c>
      <c r="DH11" s="79">
        <f t="shared" si="53"/>
        <v>6.5217391304347824E-2</v>
      </c>
      <c r="DI11" s="70">
        <f>+DI38</f>
        <v>0</v>
      </c>
      <c r="DJ11" s="79">
        <f t="shared" si="54"/>
        <v>0</v>
      </c>
      <c r="DL11" s="39">
        <f>+DL38</f>
        <v>0</v>
      </c>
      <c r="DM11" s="39">
        <f>+DM38</f>
        <v>5073294</v>
      </c>
      <c r="DN11" s="39">
        <f>+DN38</f>
        <v>5404161</v>
      </c>
      <c r="DO11" s="39">
        <f t="shared" si="55"/>
        <v>5404161</v>
      </c>
      <c r="DP11" s="79">
        <f t="shared" si="56"/>
        <v>0</v>
      </c>
      <c r="DQ11" s="39">
        <f t="shared" si="57"/>
        <v>330867</v>
      </c>
      <c r="DR11" s="79">
        <f t="shared" si="58"/>
        <v>6.5217391304347824E-2</v>
      </c>
      <c r="DS11" s="39">
        <f>+DS38</f>
        <v>0</v>
      </c>
      <c r="DT11" s="79">
        <f t="shared" si="59"/>
        <v>0</v>
      </c>
    </row>
    <row r="12" spans="1:124" ht="18" customHeight="1" x14ac:dyDescent="0.25">
      <c r="A12" s="10"/>
      <c r="B12" s="174" t="s">
        <v>210</v>
      </c>
      <c r="C12" s="175"/>
      <c r="D12" s="176"/>
      <c r="E12" s="38"/>
      <c r="F12" s="71">
        <f>+F45</f>
        <v>134</v>
      </c>
      <c r="G12" s="71">
        <f>+G45</f>
        <v>153</v>
      </c>
      <c r="H12" s="71">
        <f>+H45</f>
        <v>63</v>
      </c>
      <c r="I12" s="71">
        <f t="shared" si="4"/>
        <v>-71</v>
      </c>
      <c r="J12" s="80">
        <f t="shared" si="5"/>
        <v>-0.52985074626865669</v>
      </c>
      <c r="K12" s="71">
        <f t="shared" si="6"/>
        <v>-90</v>
      </c>
      <c r="L12" s="80">
        <f t="shared" si="7"/>
        <v>-0.58823529411764708</v>
      </c>
      <c r="M12" s="71">
        <f>+M45</f>
        <v>284.7</v>
      </c>
      <c r="N12" s="80">
        <f t="shared" si="8"/>
        <v>0.22128556375131719</v>
      </c>
      <c r="P12" s="40">
        <f>+P45</f>
        <v>10937863</v>
      </c>
      <c r="Q12" s="40">
        <f>+Q45</f>
        <v>16626828</v>
      </c>
      <c r="R12" s="40">
        <f>+R45</f>
        <v>6007217</v>
      </c>
      <c r="S12" s="40">
        <f t="shared" si="9"/>
        <v>-4930646</v>
      </c>
      <c r="T12" s="80">
        <f t="shared" si="0"/>
        <v>-0.45078695902481136</v>
      </c>
      <c r="U12" s="40">
        <f t="shared" si="1"/>
        <v>-10619611</v>
      </c>
      <c r="V12" s="80">
        <f t="shared" si="2"/>
        <v>-0.63870336542845096</v>
      </c>
      <c r="W12" s="40">
        <f>+W45</f>
        <v>35587500</v>
      </c>
      <c r="X12" s="80">
        <f t="shared" si="3"/>
        <v>0.16880132068844397</v>
      </c>
      <c r="Z12" s="71">
        <f>+Z45</f>
        <v>0</v>
      </c>
      <c r="AA12" s="71">
        <f>+AA45</f>
        <v>10</v>
      </c>
      <c r="AB12" s="71">
        <f>+AB45</f>
        <v>4</v>
      </c>
      <c r="AC12" s="71">
        <f t="shared" si="10"/>
        <v>4</v>
      </c>
      <c r="AD12" s="80">
        <f t="shared" si="11"/>
        <v>0</v>
      </c>
      <c r="AE12" s="71">
        <f t="shared" si="12"/>
        <v>-6</v>
      </c>
      <c r="AF12" s="80">
        <f t="shared" si="13"/>
        <v>-0.6</v>
      </c>
      <c r="AG12" s="71">
        <f>+AG45</f>
        <v>18</v>
      </c>
      <c r="AH12" s="80">
        <f t="shared" si="14"/>
        <v>0.22222222222222221</v>
      </c>
      <c r="AJ12" s="40">
        <f>+AJ45</f>
        <v>0</v>
      </c>
      <c r="AK12" s="40">
        <f>+AK45</f>
        <v>2112067.2000000002</v>
      </c>
      <c r="AL12" s="40">
        <f>+AL45</f>
        <v>844824</v>
      </c>
      <c r="AM12" s="40">
        <f t="shared" si="15"/>
        <v>844824</v>
      </c>
      <c r="AN12" s="80">
        <f t="shared" si="16"/>
        <v>0</v>
      </c>
      <c r="AO12" s="40">
        <f t="shared" si="17"/>
        <v>-1267243.2000000002</v>
      </c>
      <c r="AP12" s="80">
        <f t="shared" si="18"/>
        <v>-0.60000136359297662</v>
      </c>
      <c r="AQ12" s="40">
        <f>+AQ45</f>
        <v>3765000</v>
      </c>
      <c r="AR12" s="80">
        <f t="shared" si="19"/>
        <v>0.22438884462151396</v>
      </c>
      <c r="AT12" s="71">
        <f>+AT45</f>
        <v>17</v>
      </c>
      <c r="AU12" s="71">
        <f>+AU45</f>
        <v>27</v>
      </c>
      <c r="AV12" s="71">
        <f>+AV45</f>
        <v>28</v>
      </c>
      <c r="AW12" s="71">
        <f t="shared" si="20"/>
        <v>11</v>
      </c>
      <c r="AX12" s="80">
        <f t="shared" si="21"/>
        <v>0.6470588235294118</v>
      </c>
      <c r="AY12" s="71">
        <f t="shared" si="22"/>
        <v>1</v>
      </c>
      <c r="AZ12" s="80">
        <f t="shared" si="23"/>
        <v>3.7037037037037035E-2</v>
      </c>
      <c r="BA12" s="71">
        <f>+BA45</f>
        <v>26</v>
      </c>
      <c r="BB12" s="80">
        <f t="shared" si="24"/>
        <v>1.0769230769230769</v>
      </c>
      <c r="BD12" s="40">
        <f>+BD45</f>
        <v>7875000</v>
      </c>
      <c r="BE12" s="40">
        <f>+BE45</f>
        <v>12843950</v>
      </c>
      <c r="BF12" s="40">
        <f>+BF45</f>
        <v>15324600</v>
      </c>
      <c r="BG12" s="40">
        <f t="shared" si="25"/>
        <v>7449600</v>
      </c>
      <c r="BH12" s="80">
        <f t="shared" si="26"/>
        <v>0.94598095238095237</v>
      </c>
      <c r="BI12" s="40">
        <f t="shared" si="27"/>
        <v>2480650</v>
      </c>
      <c r="BJ12" s="80">
        <f t="shared" si="28"/>
        <v>0.1931376251075409</v>
      </c>
      <c r="BK12" s="40">
        <f>+BK45</f>
        <v>8857142.8571428563</v>
      </c>
      <c r="BL12" s="80">
        <f t="shared" si="29"/>
        <v>1.7301967741935484</v>
      </c>
      <c r="BN12" s="71">
        <f>+BN45</f>
        <v>0</v>
      </c>
      <c r="BO12" s="71">
        <f>+BO45</f>
        <v>123</v>
      </c>
      <c r="BP12" s="71">
        <f>+BP45</f>
        <v>90</v>
      </c>
      <c r="BQ12" s="71">
        <f t="shared" si="30"/>
        <v>90</v>
      </c>
      <c r="BR12" s="80">
        <f t="shared" si="31"/>
        <v>0</v>
      </c>
      <c r="BS12" s="71">
        <f t="shared" si="32"/>
        <v>-33</v>
      </c>
      <c r="BT12" s="80">
        <f t="shared" si="33"/>
        <v>-0.26829268292682928</v>
      </c>
      <c r="BU12" s="71">
        <f>+BU45</f>
        <v>112</v>
      </c>
      <c r="BV12" s="80">
        <f t="shared" si="34"/>
        <v>0.8035714285714286</v>
      </c>
      <c r="BX12" s="40">
        <f>+BX45</f>
        <v>0</v>
      </c>
      <c r="BY12" s="40">
        <f>+BY45</f>
        <v>811800</v>
      </c>
      <c r="BZ12" s="40">
        <f>+BZ45</f>
        <v>33657667</v>
      </c>
      <c r="CA12" s="40">
        <f t="shared" si="35"/>
        <v>33657667</v>
      </c>
      <c r="CB12" s="80">
        <f t="shared" si="36"/>
        <v>0</v>
      </c>
      <c r="CC12" s="40">
        <f t="shared" si="37"/>
        <v>32845867</v>
      </c>
      <c r="CD12" s="80">
        <f t="shared" si="38"/>
        <v>40.460540773589557</v>
      </c>
      <c r="CE12" s="40">
        <f>+CE45</f>
        <v>739200</v>
      </c>
      <c r="CF12" s="80">
        <f t="shared" si="39"/>
        <v>45.532558170995671</v>
      </c>
      <c r="CH12" s="71">
        <f>+CH45</f>
        <v>0</v>
      </c>
      <c r="CI12" s="71">
        <f>+CI45</f>
        <v>8</v>
      </c>
      <c r="CJ12" s="71">
        <f>+CJ45</f>
        <v>7</v>
      </c>
      <c r="CK12" s="71">
        <f t="shared" si="40"/>
        <v>7</v>
      </c>
      <c r="CL12" s="80">
        <f t="shared" si="41"/>
        <v>0</v>
      </c>
      <c r="CM12" s="71">
        <f t="shared" si="42"/>
        <v>-1</v>
      </c>
      <c r="CN12" s="80">
        <f t="shared" si="43"/>
        <v>-0.125</v>
      </c>
      <c r="CO12" s="71">
        <f>+CO45</f>
        <v>0</v>
      </c>
      <c r="CP12" s="80">
        <f t="shared" si="44"/>
        <v>0</v>
      </c>
      <c r="CR12" s="40">
        <f>+CR45</f>
        <v>0</v>
      </c>
      <c r="CS12" s="40">
        <f>+CS45</f>
        <v>1213145</v>
      </c>
      <c r="CT12" s="40">
        <f>+CT45</f>
        <v>1034625</v>
      </c>
      <c r="CU12" s="40">
        <f t="shared" si="45"/>
        <v>1034625</v>
      </c>
      <c r="CV12" s="80">
        <f t="shared" si="46"/>
        <v>0</v>
      </c>
      <c r="CW12" s="40">
        <f t="shared" si="47"/>
        <v>-178520</v>
      </c>
      <c r="CX12" s="80">
        <f t="shared" si="48"/>
        <v>-0.14715470945352782</v>
      </c>
      <c r="CY12" s="40">
        <f>+CY45</f>
        <v>0</v>
      </c>
      <c r="CZ12" s="80">
        <f t="shared" si="49"/>
        <v>0</v>
      </c>
      <c r="DB12" s="71">
        <f>+DB45</f>
        <v>0</v>
      </c>
      <c r="DC12" s="71">
        <f>+DC45</f>
        <v>26</v>
      </c>
      <c r="DD12" s="71">
        <f>+DD45</f>
        <v>19</v>
      </c>
      <c r="DE12" s="71">
        <f t="shared" si="50"/>
        <v>19</v>
      </c>
      <c r="DF12" s="80">
        <f t="shared" si="51"/>
        <v>0</v>
      </c>
      <c r="DG12" s="71">
        <f t="shared" si="52"/>
        <v>-7</v>
      </c>
      <c r="DH12" s="80">
        <f t="shared" si="53"/>
        <v>-0.26923076923076922</v>
      </c>
      <c r="DI12" s="71">
        <f>+DI45</f>
        <v>0</v>
      </c>
      <c r="DJ12" s="80">
        <f t="shared" si="54"/>
        <v>0</v>
      </c>
      <c r="DL12" s="40">
        <f>+DL45</f>
        <v>0</v>
      </c>
      <c r="DM12" s="40">
        <f>+DM45</f>
        <v>2867514</v>
      </c>
      <c r="DN12" s="40">
        <f>+DN45</f>
        <v>2095491</v>
      </c>
      <c r="DO12" s="40">
        <f t="shared" si="55"/>
        <v>2095491</v>
      </c>
      <c r="DP12" s="80">
        <f t="shared" si="56"/>
        <v>0</v>
      </c>
      <c r="DQ12" s="40">
        <f t="shared" si="57"/>
        <v>-772023</v>
      </c>
      <c r="DR12" s="80">
        <f t="shared" si="58"/>
        <v>-0.26923076923076922</v>
      </c>
      <c r="DS12" s="40">
        <f>+DS45</f>
        <v>0</v>
      </c>
      <c r="DT12" s="80">
        <f t="shared" si="59"/>
        <v>0</v>
      </c>
    </row>
    <row r="13" spans="1:124" ht="18" customHeight="1" x14ac:dyDescent="0.25">
      <c r="A13" s="10"/>
      <c r="B13" s="171" t="s">
        <v>211</v>
      </c>
      <c r="C13" s="172"/>
      <c r="D13" s="173"/>
      <c r="E13" s="38"/>
      <c r="F13" s="70">
        <f>+F50</f>
        <v>289</v>
      </c>
      <c r="G13" s="70">
        <f>+G50</f>
        <v>108</v>
      </c>
      <c r="H13" s="70">
        <f>+H50</f>
        <v>52</v>
      </c>
      <c r="I13" s="70">
        <f t="shared" si="4"/>
        <v>-237</v>
      </c>
      <c r="J13" s="79">
        <f t="shared" si="5"/>
        <v>-0.82006920415224915</v>
      </c>
      <c r="K13" s="70">
        <f t="shared" si="6"/>
        <v>-56</v>
      </c>
      <c r="L13" s="79">
        <f t="shared" si="7"/>
        <v>-0.51851851851851849</v>
      </c>
      <c r="M13" s="70">
        <f>+M50</f>
        <v>187</v>
      </c>
      <c r="N13" s="79">
        <f t="shared" si="8"/>
        <v>0.27807486631016043</v>
      </c>
      <c r="P13" s="39">
        <f>+P50</f>
        <v>27053953</v>
      </c>
      <c r="Q13" s="39">
        <f>+Q50</f>
        <v>12848449</v>
      </c>
      <c r="R13" s="39">
        <f>+R50</f>
        <v>4988528</v>
      </c>
      <c r="S13" s="39">
        <f t="shared" si="9"/>
        <v>-22065425</v>
      </c>
      <c r="T13" s="79">
        <f t="shared" si="0"/>
        <v>-0.81560816639254163</v>
      </c>
      <c r="U13" s="39">
        <f t="shared" si="1"/>
        <v>-7859921</v>
      </c>
      <c r="V13" s="79">
        <f t="shared" si="2"/>
        <v>-0.61174084124862071</v>
      </c>
      <c r="W13" s="39">
        <f>+W50</f>
        <v>23375000</v>
      </c>
      <c r="X13" s="79">
        <f t="shared" si="3"/>
        <v>0.21341296256684492</v>
      </c>
      <c r="Z13" s="70">
        <f>+Z50</f>
        <v>0</v>
      </c>
      <c r="AA13" s="70">
        <f>+AA50</f>
        <v>7</v>
      </c>
      <c r="AB13" s="70">
        <f>+AB50</f>
        <v>2</v>
      </c>
      <c r="AC13" s="70">
        <f t="shared" si="10"/>
        <v>2</v>
      </c>
      <c r="AD13" s="79">
        <f t="shared" si="11"/>
        <v>0</v>
      </c>
      <c r="AE13" s="70">
        <f t="shared" si="12"/>
        <v>-5</v>
      </c>
      <c r="AF13" s="79">
        <f t="shared" si="13"/>
        <v>-0.7142857142857143</v>
      </c>
      <c r="AG13" s="70">
        <f>+AG50</f>
        <v>11</v>
      </c>
      <c r="AH13" s="79">
        <f t="shared" si="14"/>
        <v>0.18181818181818182</v>
      </c>
      <c r="AJ13" s="39">
        <f>+AJ50</f>
        <v>0</v>
      </c>
      <c r="AK13" s="39">
        <f>+AK50</f>
        <v>1497843.68</v>
      </c>
      <c r="AL13" s="39">
        <f>+AL50</f>
        <v>441809</v>
      </c>
      <c r="AM13" s="39">
        <f t="shared" si="15"/>
        <v>441809</v>
      </c>
      <c r="AN13" s="79">
        <f t="shared" si="16"/>
        <v>0</v>
      </c>
      <c r="AO13" s="39">
        <f t="shared" si="17"/>
        <v>-1056034.68</v>
      </c>
      <c r="AP13" s="79">
        <f t="shared" si="18"/>
        <v>-0.7050366430761319</v>
      </c>
      <c r="AQ13" s="39">
        <f>+AQ50</f>
        <v>2761000</v>
      </c>
      <c r="AR13" s="79">
        <f t="shared" si="19"/>
        <v>0.16001774719304601</v>
      </c>
      <c r="AT13" s="70">
        <f>+AT50</f>
        <v>0</v>
      </c>
      <c r="AU13" s="70">
        <f>+AU50</f>
        <v>9</v>
      </c>
      <c r="AV13" s="70">
        <f>+AV50</f>
        <v>7</v>
      </c>
      <c r="AW13" s="70">
        <f t="shared" si="20"/>
        <v>7</v>
      </c>
      <c r="AX13" s="79">
        <f t="shared" si="21"/>
        <v>0</v>
      </c>
      <c r="AY13" s="70">
        <f t="shared" si="22"/>
        <v>-2</v>
      </c>
      <c r="AZ13" s="79">
        <f t="shared" si="23"/>
        <v>-0.22222222222222221</v>
      </c>
      <c r="BA13" s="70">
        <f>+BA50</f>
        <v>13</v>
      </c>
      <c r="BB13" s="79">
        <f t="shared" si="24"/>
        <v>0.53846153846153844</v>
      </c>
      <c r="BD13" s="39">
        <f>+BD50</f>
        <v>0</v>
      </c>
      <c r="BE13" s="39">
        <f>+BE50</f>
        <v>4852400</v>
      </c>
      <c r="BF13" s="39">
        <f>+BF50</f>
        <v>3367050</v>
      </c>
      <c r="BG13" s="39">
        <f t="shared" si="25"/>
        <v>3367050</v>
      </c>
      <c r="BH13" s="79">
        <f t="shared" si="26"/>
        <v>0</v>
      </c>
      <c r="BI13" s="39">
        <f t="shared" si="27"/>
        <v>-1485350</v>
      </c>
      <c r="BJ13" s="79">
        <f t="shared" si="28"/>
        <v>-0.30610625669771657</v>
      </c>
      <c r="BK13" s="39">
        <f>+BK50</f>
        <v>4428571.4285714282</v>
      </c>
      <c r="BL13" s="79">
        <f t="shared" si="29"/>
        <v>0.76030161290322584</v>
      </c>
      <c r="BN13" s="70">
        <f>+BN50</f>
        <v>0</v>
      </c>
      <c r="BO13" s="70">
        <f>+BO50</f>
        <v>85</v>
      </c>
      <c r="BP13" s="70">
        <f>+BP50</f>
        <v>53</v>
      </c>
      <c r="BQ13" s="70">
        <f t="shared" si="30"/>
        <v>53</v>
      </c>
      <c r="BR13" s="79">
        <f t="shared" si="31"/>
        <v>0</v>
      </c>
      <c r="BS13" s="70">
        <f t="shared" si="32"/>
        <v>-32</v>
      </c>
      <c r="BT13" s="79">
        <f t="shared" si="33"/>
        <v>-0.37647058823529411</v>
      </c>
      <c r="BU13" s="70">
        <f>+BU50</f>
        <v>73</v>
      </c>
      <c r="BV13" s="79">
        <f t="shared" si="34"/>
        <v>0.72602739726027399</v>
      </c>
      <c r="BX13" s="39">
        <f>+BX50</f>
        <v>0</v>
      </c>
      <c r="BY13" s="39">
        <f>+BY50</f>
        <v>561000</v>
      </c>
      <c r="BZ13" s="39">
        <f>+BZ50</f>
        <v>16783852</v>
      </c>
      <c r="CA13" s="39">
        <f t="shared" si="35"/>
        <v>16783852</v>
      </c>
      <c r="CB13" s="79">
        <f t="shared" si="36"/>
        <v>0</v>
      </c>
      <c r="CC13" s="39">
        <f t="shared" si="37"/>
        <v>16222852</v>
      </c>
      <c r="CD13" s="79">
        <f t="shared" si="38"/>
        <v>28.917739750445634</v>
      </c>
      <c r="CE13" s="39">
        <f>+CE50</f>
        <v>475200</v>
      </c>
      <c r="CF13" s="79">
        <f t="shared" si="39"/>
        <v>35.319553872053874</v>
      </c>
      <c r="CH13" s="70">
        <f>+CH50</f>
        <v>0</v>
      </c>
      <c r="CI13" s="70">
        <f>+CI50</f>
        <v>0</v>
      </c>
      <c r="CJ13" s="70">
        <f>+CJ50</f>
        <v>0</v>
      </c>
      <c r="CK13" s="70">
        <f t="shared" si="40"/>
        <v>0</v>
      </c>
      <c r="CL13" s="79">
        <f t="shared" si="41"/>
        <v>0</v>
      </c>
      <c r="CM13" s="70">
        <f t="shared" si="42"/>
        <v>0</v>
      </c>
      <c r="CN13" s="79">
        <f t="shared" si="43"/>
        <v>0</v>
      </c>
      <c r="CO13" s="70">
        <f>+CO50</f>
        <v>0</v>
      </c>
      <c r="CP13" s="79">
        <f t="shared" si="44"/>
        <v>0</v>
      </c>
      <c r="CR13" s="39">
        <f>+CR50</f>
        <v>0</v>
      </c>
      <c r="CS13" s="39">
        <f>+CS50</f>
        <v>0</v>
      </c>
      <c r="CT13" s="39">
        <f>+CT50</f>
        <v>0</v>
      </c>
      <c r="CU13" s="39">
        <f t="shared" si="45"/>
        <v>0</v>
      </c>
      <c r="CV13" s="79">
        <f t="shared" si="46"/>
        <v>0</v>
      </c>
      <c r="CW13" s="39">
        <f t="shared" si="47"/>
        <v>0</v>
      </c>
      <c r="CX13" s="79">
        <f t="shared" si="48"/>
        <v>0</v>
      </c>
      <c r="CY13" s="39">
        <f>+CY50</f>
        <v>0</v>
      </c>
      <c r="CZ13" s="79">
        <f t="shared" si="49"/>
        <v>0</v>
      </c>
      <c r="DB13" s="70">
        <f>+DB50</f>
        <v>0</v>
      </c>
      <c r="DC13" s="70">
        <f>+DC50</f>
        <v>14</v>
      </c>
      <c r="DD13" s="70">
        <f>+DD50</f>
        <v>12</v>
      </c>
      <c r="DE13" s="70">
        <f t="shared" si="50"/>
        <v>12</v>
      </c>
      <c r="DF13" s="79">
        <f t="shared" si="51"/>
        <v>0</v>
      </c>
      <c r="DG13" s="70">
        <f t="shared" si="52"/>
        <v>-2</v>
      </c>
      <c r="DH13" s="79">
        <f t="shared" si="53"/>
        <v>-0.14285714285714285</v>
      </c>
      <c r="DI13" s="70">
        <f>+DI50</f>
        <v>0</v>
      </c>
      <c r="DJ13" s="79">
        <f t="shared" si="54"/>
        <v>0</v>
      </c>
      <c r="DL13" s="39">
        <f>+DL50</f>
        <v>0</v>
      </c>
      <c r="DM13" s="39">
        <f>+DM50</f>
        <v>1544046</v>
      </c>
      <c r="DN13" s="39">
        <f>+DN50</f>
        <v>1323468</v>
      </c>
      <c r="DO13" s="39">
        <f t="shared" si="55"/>
        <v>1323468</v>
      </c>
      <c r="DP13" s="79">
        <f t="shared" si="56"/>
        <v>0</v>
      </c>
      <c r="DQ13" s="39">
        <f t="shared" si="57"/>
        <v>-220578</v>
      </c>
      <c r="DR13" s="79">
        <f t="shared" si="58"/>
        <v>-0.14285714285714285</v>
      </c>
      <c r="DS13" s="39">
        <f>+DS50</f>
        <v>0</v>
      </c>
      <c r="DT13" s="79">
        <f t="shared" si="59"/>
        <v>0</v>
      </c>
    </row>
    <row r="14" spans="1:124" ht="18" customHeight="1" x14ac:dyDescent="0.25">
      <c r="A14" s="10"/>
      <c r="B14" s="174" t="s">
        <v>212</v>
      </c>
      <c r="C14" s="175"/>
      <c r="D14" s="176"/>
      <c r="E14" s="38"/>
      <c r="F14" s="71">
        <f>+F56</f>
        <v>36</v>
      </c>
      <c r="G14" s="71">
        <f>+G56</f>
        <v>62</v>
      </c>
      <c r="H14" s="71">
        <f>+H56</f>
        <v>37</v>
      </c>
      <c r="I14" s="71">
        <f t="shared" si="4"/>
        <v>1</v>
      </c>
      <c r="J14" s="80">
        <f t="shared" si="5"/>
        <v>2.7777777777777776E-2</v>
      </c>
      <c r="K14" s="71">
        <f t="shared" si="6"/>
        <v>-25</v>
      </c>
      <c r="L14" s="80">
        <f t="shared" si="7"/>
        <v>-0.40322580645161288</v>
      </c>
      <c r="M14" s="71">
        <f>+M56</f>
        <v>80.5</v>
      </c>
      <c r="N14" s="80">
        <f t="shared" si="8"/>
        <v>0.45962732919254656</v>
      </c>
      <c r="P14" s="40">
        <f>+P56</f>
        <v>4077081</v>
      </c>
      <c r="Q14" s="40">
        <f>+Q56</f>
        <v>7092883</v>
      </c>
      <c r="R14" s="40">
        <f>+R56</f>
        <v>3745295</v>
      </c>
      <c r="S14" s="40">
        <f t="shared" si="9"/>
        <v>-331786</v>
      </c>
      <c r="T14" s="80">
        <f t="shared" si="0"/>
        <v>-8.1378319439814911E-2</v>
      </c>
      <c r="U14" s="40">
        <f t="shared" si="1"/>
        <v>-3347588</v>
      </c>
      <c r="V14" s="80">
        <f t="shared" si="2"/>
        <v>-0.47196436202317166</v>
      </c>
      <c r="W14" s="40">
        <f>+W56</f>
        <v>10062500</v>
      </c>
      <c r="X14" s="80">
        <f t="shared" si="3"/>
        <v>0.3722032298136646</v>
      </c>
      <c r="Z14" s="71">
        <f>+Z56</f>
        <v>2</v>
      </c>
      <c r="AA14" s="71">
        <f>+AA56</f>
        <v>4</v>
      </c>
      <c r="AB14" s="71">
        <f>+AB56</f>
        <v>1</v>
      </c>
      <c r="AC14" s="71">
        <f t="shared" si="10"/>
        <v>-1</v>
      </c>
      <c r="AD14" s="80">
        <f t="shared" si="11"/>
        <v>-0.5</v>
      </c>
      <c r="AE14" s="71">
        <f t="shared" si="12"/>
        <v>-3</v>
      </c>
      <c r="AF14" s="80">
        <f t="shared" si="13"/>
        <v>-0.75</v>
      </c>
      <c r="AG14" s="71">
        <f>+AG56</f>
        <v>12</v>
      </c>
      <c r="AH14" s="80">
        <f t="shared" si="14"/>
        <v>8.3333333333333329E-2</v>
      </c>
      <c r="AJ14" s="40">
        <f>+AJ56</f>
        <v>422413.44</v>
      </c>
      <c r="AK14" s="40">
        <f>+AK56</f>
        <v>844826.88</v>
      </c>
      <c r="AL14" s="40">
        <f>+AL56</f>
        <v>211206</v>
      </c>
      <c r="AM14" s="40">
        <f t="shared" si="15"/>
        <v>-211207.44</v>
      </c>
      <c r="AN14" s="80">
        <f t="shared" si="16"/>
        <v>-0.50000170449122072</v>
      </c>
      <c r="AO14" s="40">
        <f t="shared" si="17"/>
        <v>-633620.88</v>
      </c>
      <c r="AP14" s="80">
        <f t="shared" si="18"/>
        <v>-0.75000085224561042</v>
      </c>
      <c r="AQ14" s="40">
        <f>+AQ56</f>
        <v>3012000</v>
      </c>
      <c r="AR14" s="80">
        <f t="shared" si="19"/>
        <v>7.0121513944223113E-2</v>
      </c>
      <c r="AT14" s="71">
        <f>+AT56</f>
        <v>25</v>
      </c>
      <c r="AU14" s="71">
        <f>+AU56</f>
        <v>35</v>
      </c>
      <c r="AV14" s="71">
        <f>+AV56</f>
        <v>28</v>
      </c>
      <c r="AW14" s="71">
        <f t="shared" si="20"/>
        <v>3</v>
      </c>
      <c r="AX14" s="80">
        <f t="shared" si="21"/>
        <v>0.12</v>
      </c>
      <c r="AY14" s="71">
        <f t="shared" si="22"/>
        <v>-7</v>
      </c>
      <c r="AZ14" s="80">
        <f t="shared" si="23"/>
        <v>-0.2</v>
      </c>
      <c r="BA14" s="71">
        <f>+BA56</f>
        <v>65</v>
      </c>
      <c r="BB14" s="80">
        <f t="shared" si="24"/>
        <v>0.43076923076923079</v>
      </c>
      <c r="BD14" s="40">
        <f>+BD56</f>
        <v>11613900</v>
      </c>
      <c r="BE14" s="40">
        <f>+BE56</f>
        <v>16929000</v>
      </c>
      <c r="BF14" s="40">
        <f>+BF56</f>
        <v>13204000</v>
      </c>
      <c r="BG14" s="40">
        <f t="shared" si="25"/>
        <v>1590100</v>
      </c>
      <c r="BH14" s="80">
        <f t="shared" si="26"/>
        <v>0.13691352603345991</v>
      </c>
      <c r="BI14" s="40">
        <f t="shared" si="27"/>
        <v>-3725000</v>
      </c>
      <c r="BJ14" s="80">
        <f t="shared" si="28"/>
        <v>-0.22003662354539547</v>
      </c>
      <c r="BK14" s="40">
        <f>+BK56</f>
        <v>22142857.142857142</v>
      </c>
      <c r="BL14" s="80">
        <f t="shared" si="29"/>
        <v>0.59630967741935492</v>
      </c>
      <c r="BN14" s="71">
        <f>+BN56</f>
        <v>0</v>
      </c>
      <c r="BO14" s="71">
        <f>+BO56</f>
        <v>84</v>
      </c>
      <c r="BP14" s="71">
        <f>+BP56</f>
        <v>50</v>
      </c>
      <c r="BQ14" s="71">
        <f t="shared" si="30"/>
        <v>50</v>
      </c>
      <c r="BR14" s="80">
        <f t="shared" si="31"/>
        <v>0</v>
      </c>
      <c r="BS14" s="71">
        <f t="shared" si="32"/>
        <v>-34</v>
      </c>
      <c r="BT14" s="80">
        <f t="shared" si="33"/>
        <v>-0.40476190476190477</v>
      </c>
      <c r="BU14" s="71">
        <f>+BU56</f>
        <v>80</v>
      </c>
      <c r="BV14" s="80">
        <f t="shared" si="34"/>
        <v>0.625</v>
      </c>
      <c r="BX14" s="40">
        <f>+BX56</f>
        <v>0</v>
      </c>
      <c r="BY14" s="40">
        <f>+BY56</f>
        <v>554400</v>
      </c>
      <c r="BZ14" s="40">
        <f>+BZ56</f>
        <v>16410039</v>
      </c>
      <c r="CA14" s="40">
        <f t="shared" si="35"/>
        <v>16410039</v>
      </c>
      <c r="CB14" s="80">
        <f t="shared" si="36"/>
        <v>0</v>
      </c>
      <c r="CC14" s="40">
        <f t="shared" si="37"/>
        <v>15855639</v>
      </c>
      <c r="CD14" s="80">
        <f t="shared" si="38"/>
        <v>28.599637445887446</v>
      </c>
      <c r="CE14" s="40">
        <f>+CE56</f>
        <v>528000</v>
      </c>
      <c r="CF14" s="80">
        <f t="shared" si="39"/>
        <v>31.07961931818182</v>
      </c>
      <c r="CH14" s="71">
        <f>+CH56</f>
        <v>0</v>
      </c>
      <c r="CI14" s="71">
        <f>+CI56</f>
        <v>1</v>
      </c>
      <c r="CJ14" s="71">
        <f>+CJ56</f>
        <v>0</v>
      </c>
      <c r="CK14" s="71">
        <f t="shared" si="40"/>
        <v>0</v>
      </c>
      <c r="CL14" s="80">
        <f t="shared" si="41"/>
        <v>0</v>
      </c>
      <c r="CM14" s="71">
        <f t="shared" si="42"/>
        <v>-1</v>
      </c>
      <c r="CN14" s="80">
        <f t="shared" si="43"/>
        <v>-1</v>
      </c>
      <c r="CO14" s="71">
        <f>+CO56</f>
        <v>0</v>
      </c>
      <c r="CP14" s="80">
        <f t="shared" si="44"/>
        <v>0</v>
      </c>
      <c r="CR14" s="40">
        <f>+CR56</f>
        <v>0</v>
      </c>
      <c r="CS14" s="40">
        <f>+CS56</f>
        <v>79247</v>
      </c>
      <c r="CT14" s="40">
        <f>+CT56</f>
        <v>0</v>
      </c>
      <c r="CU14" s="40">
        <f t="shared" si="45"/>
        <v>0</v>
      </c>
      <c r="CV14" s="80">
        <f t="shared" si="46"/>
        <v>0</v>
      </c>
      <c r="CW14" s="40">
        <f t="shared" si="47"/>
        <v>-79247</v>
      </c>
      <c r="CX14" s="80">
        <f t="shared" si="48"/>
        <v>-1</v>
      </c>
      <c r="CY14" s="40">
        <f>+CY56</f>
        <v>0</v>
      </c>
      <c r="CZ14" s="80">
        <f t="shared" si="49"/>
        <v>0</v>
      </c>
      <c r="DB14" s="71">
        <f>+DB56</f>
        <v>0</v>
      </c>
      <c r="DC14" s="71">
        <f>+DC56</f>
        <v>30</v>
      </c>
      <c r="DD14" s="71">
        <f>+DD56</f>
        <v>11</v>
      </c>
      <c r="DE14" s="71">
        <f t="shared" si="50"/>
        <v>11</v>
      </c>
      <c r="DF14" s="80">
        <f t="shared" si="51"/>
        <v>0</v>
      </c>
      <c r="DG14" s="71">
        <f t="shared" si="52"/>
        <v>-19</v>
      </c>
      <c r="DH14" s="80">
        <f t="shared" si="53"/>
        <v>-0.6333333333333333</v>
      </c>
      <c r="DI14" s="71">
        <f>+DI56</f>
        <v>0</v>
      </c>
      <c r="DJ14" s="80">
        <f t="shared" si="54"/>
        <v>0</v>
      </c>
      <c r="DL14" s="40">
        <f>+DL56</f>
        <v>0</v>
      </c>
      <c r="DM14" s="40">
        <f>+DM56</f>
        <v>3308670</v>
      </c>
      <c r="DN14" s="40">
        <f>+DN56</f>
        <v>1213179</v>
      </c>
      <c r="DO14" s="40">
        <f t="shared" si="55"/>
        <v>1213179</v>
      </c>
      <c r="DP14" s="80">
        <f t="shared" si="56"/>
        <v>0</v>
      </c>
      <c r="DQ14" s="40">
        <f t="shared" si="57"/>
        <v>-2095491</v>
      </c>
      <c r="DR14" s="80">
        <f t="shared" si="58"/>
        <v>-0.6333333333333333</v>
      </c>
      <c r="DS14" s="40">
        <f>+DS56</f>
        <v>0</v>
      </c>
      <c r="DT14" s="80">
        <f t="shared" si="59"/>
        <v>0</v>
      </c>
    </row>
    <row r="15" spans="1:124" ht="18" customHeight="1" x14ac:dyDescent="0.25">
      <c r="A15" s="10"/>
      <c r="B15" s="171" t="s">
        <v>213</v>
      </c>
      <c r="C15" s="172"/>
      <c r="D15" s="173"/>
      <c r="E15" s="38"/>
      <c r="F15" s="70">
        <f>+F60</f>
        <v>60</v>
      </c>
      <c r="G15" s="70">
        <f>+G60</f>
        <v>101</v>
      </c>
      <c r="H15" s="70">
        <f>+H60</f>
        <v>83</v>
      </c>
      <c r="I15" s="70">
        <f t="shared" si="4"/>
        <v>23</v>
      </c>
      <c r="J15" s="79">
        <f t="shared" si="5"/>
        <v>0.38333333333333336</v>
      </c>
      <c r="K15" s="70">
        <f t="shared" si="6"/>
        <v>-18</v>
      </c>
      <c r="L15" s="79">
        <f t="shared" si="7"/>
        <v>-0.17821782178217821</v>
      </c>
      <c r="M15" s="70">
        <f>+M60</f>
        <v>109.2</v>
      </c>
      <c r="N15" s="79">
        <f t="shared" si="8"/>
        <v>0.76007326007326004</v>
      </c>
      <c r="P15" s="39">
        <f>+P60</f>
        <v>7771388</v>
      </c>
      <c r="Q15" s="39">
        <f>+Q60</f>
        <v>12292671</v>
      </c>
      <c r="R15" s="39">
        <f>+R60</f>
        <v>8707695</v>
      </c>
      <c r="S15" s="39">
        <f t="shared" si="9"/>
        <v>936307</v>
      </c>
      <c r="T15" s="79">
        <f t="shared" si="0"/>
        <v>0.12048130913036384</v>
      </c>
      <c r="U15" s="39">
        <f t="shared" si="1"/>
        <v>-3584976</v>
      </c>
      <c r="V15" s="79">
        <f t="shared" si="2"/>
        <v>-0.2916352353365676</v>
      </c>
      <c r="W15" s="39">
        <f>+W60</f>
        <v>13625000</v>
      </c>
      <c r="X15" s="79">
        <f t="shared" si="3"/>
        <v>0.63909688073394499</v>
      </c>
      <c r="Z15" s="70">
        <f>+Z60</f>
        <v>0</v>
      </c>
      <c r="AA15" s="70">
        <f>+AA60</f>
        <v>0</v>
      </c>
      <c r="AB15" s="70">
        <f>+AB60</f>
        <v>0</v>
      </c>
      <c r="AC15" s="70">
        <f t="shared" si="10"/>
        <v>0</v>
      </c>
      <c r="AD15" s="79">
        <f t="shared" si="11"/>
        <v>0</v>
      </c>
      <c r="AE15" s="70">
        <f t="shared" si="12"/>
        <v>0</v>
      </c>
      <c r="AF15" s="79">
        <f t="shared" si="13"/>
        <v>0</v>
      </c>
      <c r="AG15" s="70">
        <f>+AG60</f>
        <v>3</v>
      </c>
      <c r="AH15" s="79">
        <f t="shared" si="14"/>
        <v>0</v>
      </c>
      <c r="AJ15" s="39">
        <f>+AJ60</f>
        <v>0</v>
      </c>
      <c r="AK15" s="39">
        <f>+AK60</f>
        <v>0</v>
      </c>
      <c r="AL15" s="39">
        <f>+AL60</f>
        <v>0</v>
      </c>
      <c r="AM15" s="39">
        <f t="shared" si="15"/>
        <v>0</v>
      </c>
      <c r="AN15" s="79">
        <f t="shared" si="16"/>
        <v>0</v>
      </c>
      <c r="AO15" s="39">
        <f t="shared" si="17"/>
        <v>0</v>
      </c>
      <c r="AP15" s="79">
        <f t="shared" si="18"/>
        <v>0</v>
      </c>
      <c r="AQ15" s="39">
        <f>+AQ60</f>
        <v>753000</v>
      </c>
      <c r="AR15" s="79">
        <f t="shared" si="19"/>
        <v>0</v>
      </c>
      <c r="AT15" s="70">
        <f>+AT60</f>
        <v>4</v>
      </c>
      <c r="AU15" s="70">
        <f>+AU60</f>
        <v>12</v>
      </c>
      <c r="AV15" s="70">
        <f>+AV60</f>
        <v>12</v>
      </c>
      <c r="AW15" s="70">
        <f t="shared" si="20"/>
        <v>8</v>
      </c>
      <c r="AX15" s="79">
        <f t="shared" si="21"/>
        <v>2</v>
      </c>
      <c r="AY15" s="70">
        <f t="shared" si="22"/>
        <v>0</v>
      </c>
      <c r="AZ15" s="79">
        <f t="shared" si="23"/>
        <v>0</v>
      </c>
      <c r="BA15" s="70">
        <f>+BA60</f>
        <v>39</v>
      </c>
      <c r="BB15" s="79">
        <f t="shared" si="24"/>
        <v>0.30769230769230771</v>
      </c>
      <c r="BD15" s="39">
        <f>+BD60</f>
        <v>2267400</v>
      </c>
      <c r="BE15" s="39">
        <f>+BE60</f>
        <v>6490750</v>
      </c>
      <c r="BF15" s="39">
        <f>+BF60</f>
        <v>5235300</v>
      </c>
      <c r="BG15" s="39">
        <f t="shared" si="25"/>
        <v>2967900</v>
      </c>
      <c r="BH15" s="79">
        <f t="shared" si="26"/>
        <v>1.3089441651230485</v>
      </c>
      <c r="BI15" s="39">
        <f t="shared" si="27"/>
        <v>-1255450</v>
      </c>
      <c r="BJ15" s="79">
        <f t="shared" si="28"/>
        <v>-0.19342140738743596</v>
      </c>
      <c r="BK15" s="39">
        <f>+BK60</f>
        <v>13285714.285714284</v>
      </c>
      <c r="BL15" s="79">
        <f t="shared" si="29"/>
        <v>0.3940548387096775</v>
      </c>
      <c r="BN15" s="70">
        <f>+BN60</f>
        <v>0</v>
      </c>
      <c r="BO15" s="70">
        <f>+BO60</f>
        <v>108</v>
      </c>
      <c r="BP15" s="70">
        <f>+BP60</f>
        <v>76</v>
      </c>
      <c r="BQ15" s="70">
        <f t="shared" si="30"/>
        <v>76</v>
      </c>
      <c r="BR15" s="79">
        <f t="shared" si="31"/>
        <v>0</v>
      </c>
      <c r="BS15" s="70">
        <f t="shared" si="32"/>
        <v>-32</v>
      </c>
      <c r="BT15" s="79">
        <f t="shared" si="33"/>
        <v>-0.29629629629629628</v>
      </c>
      <c r="BU15" s="70">
        <f>+BU60</f>
        <v>83</v>
      </c>
      <c r="BV15" s="79">
        <f t="shared" si="34"/>
        <v>0.91566265060240959</v>
      </c>
      <c r="BX15" s="39">
        <f>+BX60</f>
        <v>0</v>
      </c>
      <c r="BY15" s="39">
        <f>+BY60</f>
        <v>712800</v>
      </c>
      <c r="BZ15" s="39">
        <f>+BZ60</f>
        <v>15110822</v>
      </c>
      <c r="CA15" s="39">
        <f t="shared" si="35"/>
        <v>15110822</v>
      </c>
      <c r="CB15" s="79">
        <f t="shared" si="36"/>
        <v>0</v>
      </c>
      <c r="CC15" s="39">
        <f t="shared" si="37"/>
        <v>14398022</v>
      </c>
      <c r="CD15" s="79">
        <f t="shared" si="38"/>
        <v>20.199245230078564</v>
      </c>
      <c r="CE15" s="39">
        <f>+CE60</f>
        <v>547800</v>
      </c>
      <c r="CF15" s="79">
        <f t="shared" si="39"/>
        <v>27.58456005841548</v>
      </c>
      <c r="CH15" s="70">
        <f>+CH60</f>
        <v>0</v>
      </c>
      <c r="CI15" s="70">
        <f>+CI60</f>
        <v>2</v>
      </c>
      <c r="CJ15" s="70">
        <f>+CJ60</f>
        <v>0</v>
      </c>
      <c r="CK15" s="70">
        <f t="shared" si="40"/>
        <v>0</v>
      </c>
      <c r="CL15" s="79">
        <f t="shared" si="41"/>
        <v>0</v>
      </c>
      <c r="CM15" s="70">
        <f t="shared" si="42"/>
        <v>-2</v>
      </c>
      <c r="CN15" s="79">
        <f t="shared" si="43"/>
        <v>-1</v>
      </c>
      <c r="CO15" s="70">
        <f>+CO60</f>
        <v>0</v>
      </c>
      <c r="CP15" s="79">
        <f t="shared" si="44"/>
        <v>0</v>
      </c>
      <c r="CR15" s="39">
        <f>+CR60</f>
        <v>0</v>
      </c>
      <c r="CS15" s="39">
        <f>+CS60</f>
        <v>173420</v>
      </c>
      <c r="CT15" s="39">
        <f>+CT60</f>
        <v>0</v>
      </c>
      <c r="CU15" s="39">
        <f t="shared" si="45"/>
        <v>0</v>
      </c>
      <c r="CV15" s="79">
        <f t="shared" si="46"/>
        <v>0</v>
      </c>
      <c r="CW15" s="39">
        <f t="shared" si="47"/>
        <v>-173420</v>
      </c>
      <c r="CX15" s="79">
        <f t="shared" si="48"/>
        <v>-1</v>
      </c>
      <c r="CY15" s="39">
        <f>+CY60</f>
        <v>0</v>
      </c>
      <c r="CZ15" s="79">
        <f t="shared" si="49"/>
        <v>0</v>
      </c>
      <c r="DB15" s="70">
        <f>+DB60</f>
        <v>0</v>
      </c>
      <c r="DC15" s="70">
        <f>+DC60</f>
        <v>13</v>
      </c>
      <c r="DD15" s="70">
        <f>+DD60</f>
        <v>9</v>
      </c>
      <c r="DE15" s="70">
        <f t="shared" si="50"/>
        <v>9</v>
      </c>
      <c r="DF15" s="79">
        <f t="shared" si="51"/>
        <v>0</v>
      </c>
      <c r="DG15" s="70">
        <f t="shared" si="52"/>
        <v>-4</v>
      </c>
      <c r="DH15" s="79">
        <f t="shared" si="53"/>
        <v>-0.30769230769230771</v>
      </c>
      <c r="DI15" s="70">
        <f>+DI60</f>
        <v>0</v>
      </c>
      <c r="DJ15" s="79">
        <f t="shared" si="54"/>
        <v>0</v>
      </c>
      <c r="DL15" s="39">
        <f>+DL60</f>
        <v>0</v>
      </c>
      <c r="DM15" s="39">
        <f>+DM60</f>
        <v>1433757</v>
      </c>
      <c r="DN15" s="39">
        <f>+DN60</f>
        <v>992601</v>
      </c>
      <c r="DO15" s="39">
        <f t="shared" si="55"/>
        <v>992601</v>
      </c>
      <c r="DP15" s="79">
        <f t="shared" si="56"/>
        <v>0</v>
      </c>
      <c r="DQ15" s="39">
        <f t="shared" si="57"/>
        <v>-441156</v>
      </c>
      <c r="DR15" s="79">
        <f t="shared" si="58"/>
        <v>-0.30769230769230771</v>
      </c>
      <c r="DS15" s="39">
        <f>+DS60</f>
        <v>0</v>
      </c>
      <c r="DT15" s="79">
        <f t="shared" si="59"/>
        <v>0</v>
      </c>
    </row>
    <row r="16" spans="1:124" ht="18" customHeight="1" x14ac:dyDescent="0.25">
      <c r="A16" s="10"/>
      <c r="B16" s="174" t="s">
        <v>214</v>
      </c>
      <c r="C16" s="175"/>
      <c r="D16" s="176"/>
      <c r="E16" s="38"/>
      <c r="F16" s="71">
        <f>+F63</f>
        <v>33</v>
      </c>
      <c r="G16" s="71">
        <f>+G63</f>
        <v>44</v>
      </c>
      <c r="H16" s="71">
        <f>+H63</f>
        <v>18</v>
      </c>
      <c r="I16" s="71">
        <f t="shared" si="4"/>
        <v>-15</v>
      </c>
      <c r="J16" s="80">
        <f t="shared" si="5"/>
        <v>-0.45454545454545453</v>
      </c>
      <c r="K16" s="71">
        <f t="shared" si="6"/>
        <v>-26</v>
      </c>
      <c r="L16" s="80">
        <f t="shared" si="7"/>
        <v>-0.59090909090909094</v>
      </c>
      <c r="M16" s="71">
        <f>+M63</f>
        <v>38</v>
      </c>
      <c r="N16" s="80">
        <f t="shared" si="8"/>
        <v>0.47368421052631576</v>
      </c>
      <c r="P16" s="40">
        <f>+P63</f>
        <v>4224230</v>
      </c>
      <c r="Q16" s="40">
        <f>+Q63</f>
        <v>5642999</v>
      </c>
      <c r="R16" s="40">
        <f>+R63</f>
        <v>2025842</v>
      </c>
      <c r="S16" s="40">
        <f t="shared" si="9"/>
        <v>-2198388</v>
      </c>
      <c r="T16" s="80">
        <f t="shared" si="0"/>
        <v>-0.52042336709885584</v>
      </c>
      <c r="U16" s="40">
        <f t="shared" si="1"/>
        <v>-3617157</v>
      </c>
      <c r="V16" s="80">
        <f t="shared" si="2"/>
        <v>-0.64099905032767146</v>
      </c>
      <c r="W16" s="40">
        <f>+W63</f>
        <v>4750000</v>
      </c>
      <c r="X16" s="80">
        <f t="shared" si="3"/>
        <v>0.42649305263157894</v>
      </c>
      <c r="Z16" s="71">
        <f>+Z63</f>
        <v>0</v>
      </c>
      <c r="AA16" s="71">
        <f>+AA63</f>
        <v>0</v>
      </c>
      <c r="AB16" s="71">
        <f>+AB63</f>
        <v>0</v>
      </c>
      <c r="AC16" s="71">
        <f t="shared" si="10"/>
        <v>0</v>
      </c>
      <c r="AD16" s="80">
        <f t="shared" si="11"/>
        <v>0</v>
      </c>
      <c r="AE16" s="71">
        <f t="shared" si="12"/>
        <v>0</v>
      </c>
      <c r="AF16" s="80">
        <f t="shared" si="13"/>
        <v>0</v>
      </c>
      <c r="AG16" s="71">
        <f>+AG63</f>
        <v>0</v>
      </c>
      <c r="AH16" s="80">
        <f t="shared" si="14"/>
        <v>0</v>
      </c>
      <c r="AJ16" s="40">
        <f>+AJ63</f>
        <v>0</v>
      </c>
      <c r="AK16" s="40">
        <f>+AK63</f>
        <v>0</v>
      </c>
      <c r="AL16" s="40">
        <f>+AL63</f>
        <v>0</v>
      </c>
      <c r="AM16" s="40">
        <f t="shared" si="15"/>
        <v>0</v>
      </c>
      <c r="AN16" s="80">
        <f t="shared" si="16"/>
        <v>0</v>
      </c>
      <c r="AO16" s="40">
        <f t="shared" si="17"/>
        <v>0</v>
      </c>
      <c r="AP16" s="80">
        <f t="shared" si="18"/>
        <v>0</v>
      </c>
      <c r="AQ16" s="40">
        <f>+AQ63</f>
        <v>0</v>
      </c>
      <c r="AR16" s="80">
        <f t="shared" si="19"/>
        <v>0</v>
      </c>
      <c r="AT16" s="71">
        <f>+AT63</f>
        <v>8</v>
      </c>
      <c r="AU16" s="71">
        <f>+AU63</f>
        <v>10</v>
      </c>
      <c r="AV16" s="71">
        <f>+AV63</f>
        <v>1</v>
      </c>
      <c r="AW16" s="71">
        <f t="shared" si="20"/>
        <v>-7</v>
      </c>
      <c r="AX16" s="80">
        <f t="shared" si="21"/>
        <v>-0.875</v>
      </c>
      <c r="AY16" s="71">
        <f t="shared" si="22"/>
        <v>-9</v>
      </c>
      <c r="AZ16" s="80">
        <f t="shared" si="23"/>
        <v>-0.9</v>
      </c>
      <c r="BA16" s="71">
        <f>+BA63</f>
        <v>26</v>
      </c>
      <c r="BB16" s="80">
        <f t="shared" si="24"/>
        <v>3.8461538461538464E-2</v>
      </c>
      <c r="BD16" s="40">
        <f>+BD63</f>
        <v>3498600</v>
      </c>
      <c r="BE16" s="40">
        <f>+BE63</f>
        <v>4668850</v>
      </c>
      <c r="BF16" s="40">
        <f>+BF63</f>
        <v>503950</v>
      </c>
      <c r="BG16" s="40">
        <f t="shared" si="25"/>
        <v>-2994650</v>
      </c>
      <c r="BH16" s="80">
        <f t="shared" si="26"/>
        <v>-0.85595666838163842</v>
      </c>
      <c r="BI16" s="40">
        <f t="shared" si="27"/>
        <v>-4164900</v>
      </c>
      <c r="BJ16" s="80">
        <f t="shared" si="28"/>
        <v>-0.89206121421763385</v>
      </c>
      <c r="BK16" s="40">
        <f>+BK63</f>
        <v>8857142.8571428563</v>
      </c>
      <c r="BL16" s="80">
        <f t="shared" si="29"/>
        <v>5.6897580645161296E-2</v>
      </c>
      <c r="BN16" s="71">
        <f>+BN63</f>
        <v>0</v>
      </c>
      <c r="BO16" s="71">
        <f>+BO63</f>
        <v>27</v>
      </c>
      <c r="BP16" s="71">
        <f>+BP63</f>
        <v>6</v>
      </c>
      <c r="BQ16" s="71">
        <f t="shared" si="30"/>
        <v>6</v>
      </c>
      <c r="BR16" s="80">
        <f t="shared" si="31"/>
        <v>0</v>
      </c>
      <c r="BS16" s="71">
        <f t="shared" si="32"/>
        <v>-21</v>
      </c>
      <c r="BT16" s="80">
        <f t="shared" si="33"/>
        <v>-0.77777777777777779</v>
      </c>
      <c r="BU16" s="71">
        <f>+BU63</f>
        <v>34</v>
      </c>
      <c r="BV16" s="80">
        <f t="shared" si="34"/>
        <v>0.17647058823529413</v>
      </c>
      <c r="BX16" s="40">
        <f>+BX63</f>
        <v>0</v>
      </c>
      <c r="BY16" s="40">
        <f>+BY63</f>
        <v>178200</v>
      </c>
      <c r="BZ16" s="40">
        <f>+BZ63</f>
        <v>1061400</v>
      </c>
      <c r="CA16" s="40">
        <f t="shared" si="35"/>
        <v>1061400</v>
      </c>
      <c r="CB16" s="80">
        <f t="shared" si="36"/>
        <v>0</v>
      </c>
      <c r="CC16" s="40">
        <f t="shared" si="37"/>
        <v>883200</v>
      </c>
      <c r="CD16" s="80">
        <f t="shared" si="38"/>
        <v>4.9562289562289559</v>
      </c>
      <c r="CE16" s="40">
        <f>+CE63</f>
        <v>224400</v>
      </c>
      <c r="CF16" s="80">
        <f t="shared" si="39"/>
        <v>4.7299465240641707</v>
      </c>
      <c r="CH16" s="71">
        <f>+CH63</f>
        <v>0</v>
      </c>
      <c r="CI16" s="71">
        <f>+CI63</f>
        <v>0</v>
      </c>
      <c r="CJ16" s="71">
        <f>+CJ63</f>
        <v>0</v>
      </c>
      <c r="CK16" s="71">
        <f t="shared" si="40"/>
        <v>0</v>
      </c>
      <c r="CL16" s="80">
        <f t="shared" si="41"/>
        <v>0</v>
      </c>
      <c r="CM16" s="71">
        <f t="shared" si="42"/>
        <v>0</v>
      </c>
      <c r="CN16" s="80">
        <f t="shared" si="43"/>
        <v>0</v>
      </c>
      <c r="CO16" s="71">
        <f>+CO63</f>
        <v>0</v>
      </c>
      <c r="CP16" s="80">
        <f t="shared" si="44"/>
        <v>0</v>
      </c>
      <c r="CR16" s="40">
        <f>+CR63</f>
        <v>0</v>
      </c>
      <c r="CS16" s="40">
        <f>+CS63</f>
        <v>0</v>
      </c>
      <c r="CT16" s="40">
        <f>+CT63</f>
        <v>0</v>
      </c>
      <c r="CU16" s="40">
        <f t="shared" si="45"/>
        <v>0</v>
      </c>
      <c r="CV16" s="80">
        <f t="shared" si="46"/>
        <v>0</v>
      </c>
      <c r="CW16" s="40">
        <f t="shared" si="47"/>
        <v>0</v>
      </c>
      <c r="CX16" s="80">
        <f t="shared" si="48"/>
        <v>0</v>
      </c>
      <c r="CY16" s="40">
        <f>+CY63</f>
        <v>0</v>
      </c>
      <c r="CZ16" s="80">
        <f t="shared" si="49"/>
        <v>0</v>
      </c>
      <c r="DB16" s="71">
        <f>+DB63</f>
        <v>0</v>
      </c>
      <c r="DC16" s="71">
        <f>+DC63</f>
        <v>4</v>
      </c>
      <c r="DD16" s="71">
        <f>+DD63</f>
        <v>2</v>
      </c>
      <c r="DE16" s="71">
        <f t="shared" si="50"/>
        <v>2</v>
      </c>
      <c r="DF16" s="80">
        <f t="shared" si="51"/>
        <v>0</v>
      </c>
      <c r="DG16" s="71">
        <f t="shared" si="52"/>
        <v>-2</v>
      </c>
      <c r="DH16" s="80">
        <f t="shared" si="53"/>
        <v>-0.5</v>
      </c>
      <c r="DI16" s="71">
        <f>+DI63</f>
        <v>0</v>
      </c>
      <c r="DJ16" s="80">
        <f t="shared" si="54"/>
        <v>0</v>
      </c>
      <c r="DL16" s="40">
        <f>+DL63</f>
        <v>0</v>
      </c>
      <c r="DM16" s="40">
        <f>+DM63</f>
        <v>441156</v>
      </c>
      <c r="DN16" s="40">
        <f>+DN63</f>
        <v>220578</v>
      </c>
      <c r="DO16" s="40">
        <f t="shared" si="55"/>
        <v>220578</v>
      </c>
      <c r="DP16" s="80">
        <f t="shared" si="56"/>
        <v>0</v>
      </c>
      <c r="DQ16" s="40">
        <f t="shared" si="57"/>
        <v>-220578</v>
      </c>
      <c r="DR16" s="80">
        <f t="shared" si="58"/>
        <v>-0.5</v>
      </c>
      <c r="DS16" s="40">
        <f>+DS63</f>
        <v>0</v>
      </c>
      <c r="DT16" s="80">
        <f t="shared" si="59"/>
        <v>0</v>
      </c>
    </row>
    <row r="17" spans="1:124" ht="18" customHeight="1" x14ac:dyDescent="0.25">
      <c r="A17" s="10"/>
      <c r="B17" s="171" t="s">
        <v>143</v>
      </c>
      <c r="C17" s="172"/>
      <c r="D17" s="173"/>
      <c r="E17" s="38"/>
      <c r="F17" s="70">
        <f>+F66</f>
        <v>2</v>
      </c>
      <c r="G17" s="70">
        <f>+G66</f>
        <v>5</v>
      </c>
      <c r="H17" s="70">
        <f>+H66</f>
        <v>0</v>
      </c>
      <c r="I17" s="70">
        <f>+IFERROR(H17-F17,0)</f>
        <v>-2</v>
      </c>
      <c r="J17" s="79">
        <f>+IFERROR((H17-F17)/F17,0)</f>
        <v>-1</v>
      </c>
      <c r="K17" s="70">
        <f>+IFERROR(H17-G17,0)</f>
        <v>-5</v>
      </c>
      <c r="L17" s="79">
        <f>+IFERROR((H17-G17)/G17,0)</f>
        <v>-1</v>
      </c>
      <c r="M17" s="70">
        <f>+M66</f>
        <v>0</v>
      </c>
      <c r="N17" s="79">
        <f t="shared" si="8"/>
        <v>0</v>
      </c>
      <c r="P17" s="39">
        <f>+P66</f>
        <v>301685</v>
      </c>
      <c r="Q17" s="39">
        <f>+Q66</f>
        <v>544233</v>
      </c>
      <c r="R17" s="39">
        <f>+R66</f>
        <v>0</v>
      </c>
      <c r="S17" s="39">
        <f t="shared" si="9"/>
        <v>-301685</v>
      </c>
      <c r="T17" s="79">
        <f t="shared" si="0"/>
        <v>-1</v>
      </c>
      <c r="U17" s="39">
        <f t="shared" si="1"/>
        <v>-544233</v>
      </c>
      <c r="V17" s="79">
        <f t="shared" si="2"/>
        <v>-1</v>
      </c>
      <c r="W17" s="39">
        <f>+W66</f>
        <v>0</v>
      </c>
      <c r="X17" s="79">
        <f t="shared" si="3"/>
        <v>0</v>
      </c>
      <c r="Z17" s="70">
        <f>+Z66</f>
        <v>0</v>
      </c>
      <c r="AA17" s="70">
        <f>+AA66</f>
        <v>0</v>
      </c>
      <c r="AB17" s="70">
        <f>+AB66</f>
        <v>0</v>
      </c>
      <c r="AC17" s="70">
        <f t="shared" si="10"/>
        <v>0</v>
      </c>
      <c r="AD17" s="79">
        <f t="shared" si="11"/>
        <v>0</v>
      </c>
      <c r="AE17" s="70">
        <f t="shared" si="12"/>
        <v>0</v>
      </c>
      <c r="AF17" s="79">
        <f t="shared" si="13"/>
        <v>0</v>
      </c>
      <c r="AG17" s="70">
        <f>+AG66</f>
        <v>0</v>
      </c>
      <c r="AH17" s="79">
        <f t="shared" si="14"/>
        <v>0</v>
      </c>
      <c r="AJ17" s="39">
        <f>+AJ66</f>
        <v>0</v>
      </c>
      <c r="AK17" s="39">
        <f>+AK66</f>
        <v>0</v>
      </c>
      <c r="AL17" s="39">
        <f>+AL66</f>
        <v>0</v>
      </c>
      <c r="AM17" s="39">
        <f t="shared" si="15"/>
        <v>0</v>
      </c>
      <c r="AN17" s="79">
        <f t="shared" si="16"/>
        <v>0</v>
      </c>
      <c r="AO17" s="39">
        <f t="shared" si="17"/>
        <v>0</v>
      </c>
      <c r="AP17" s="79">
        <f t="shared" si="18"/>
        <v>0</v>
      </c>
      <c r="AQ17" s="39">
        <f>+AQ66</f>
        <v>0</v>
      </c>
      <c r="AR17" s="79">
        <f t="shared" si="19"/>
        <v>0</v>
      </c>
      <c r="AT17" s="70">
        <f>+AT66</f>
        <v>0</v>
      </c>
      <c r="AU17" s="70">
        <f>+AU66</f>
        <v>0</v>
      </c>
      <c r="AV17" s="70">
        <f>+AV66</f>
        <v>0</v>
      </c>
      <c r="AW17" s="70">
        <f t="shared" si="20"/>
        <v>0</v>
      </c>
      <c r="AX17" s="79">
        <f t="shared" si="21"/>
        <v>0</v>
      </c>
      <c r="AY17" s="70">
        <f t="shared" si="22"/>
        <v>0</v>
      </c>
      <c r="AZ17" s="79">
        <f t="shared" si="23"/>
        <v>0</v>
      </c>
      <c r="BA17" s="70">
        <f>+BA66</f>
        <v>0</v>
      </c>
      <c r="BB17" s="79">
        <f t="shared" si="24"/>
        <v>0</v>
      </c>
      <c r="BD17" s="39">
        <f>+BD66</f>
        <v>0</v>
      </c>
      <c r="BE17" s="39">
        <f>+BE66</f>
        <v>0</v>
      </c>
      <c r="BF17" s="39">
        <f>+BF66</f>
        <v>0</v>
      </c>
      <c r="BG17" s="39">
        <f t="shared" si="25"/>
        <v>0</v>
      </c>
      <c r="BH17" s="79">
        <f t="shared" si="26"/>
        <v>0</v>
      </c>
      <c r="BI17" s="39">
        <f t="shared" si="27"/>
        <v>0</v>
      </c>
      <c r="BJ17" s="79">
        <f t="shared" si="28"/>
        <v>0</v>
      </c>
      <c r="BK17" s="39">
        <f>+BK66</f>
        <v>0</v>
      </c>
      <c r="BL17" s="79">
        <f t="shared" si="29"/>
        <v>0</v>
      </c>
      <c r="BN17" s="70">
        <f>+BN66</f>
        <v>0</v>
      </c>
      <c r="BO17" s="70">
        <f>+BO66</f>
        <v>0</v>
      </c>
      <c r="BP17" s="70">
        <f>+BP66</f>
        <v>0</v>
      </c>
      <c r="BQ17" s="70">
        <f t="shared" si="30"/>
        <v>0</v>
      </c>
      <c r="BR17" s="79">
        <f t="shared" si="31"/>
        <v>0</v>
      </c>
      <c r="BS17" s="70">
        <f t="shared" si="32"/>
        <v>0</v>
      </c>
      <c r="BT17" s="79">
        <f t="shared" si="33"/>
        <v>0</v>
      </c>
      <c r="BU17" s="70">
        <f>+BU66</f>
        <v>0</v>
      </c>
      <c r="BV17" s="79">
        <f t="shared" si="34"/>
        <v>0</v>
      </c>
      <c r="BX17" s="39">
        <f>+BX66</f>
        <v>0</v>
      </c>
      <c r="BY17" s="39">
        <f>+BY66</f>
        <v>0</v>
      </c>
      <c r="BZ17" s="39">
        <f>+BZ66</f>
        <v>0</v>
      </c>
      <c r="CA17" s="39">
        <f t="shared" si="35"/>
        <v>0</v>
      </c>
      <c r="CB17" s="79">
        <f t="shared" si="36"/>
        <v>0</v>
      </c>
      <c r="CC17" s="39">
        <f t="shared" si="37"/>
        <v>0</v>
      </c>
      <c r="CD17" s="79">
        <f t="shared" si="38"/>
        <v>0</v>
      </c>
      <c r="CE17" s="39">
        <f>+CE66</f>
        <v>0</v>
      </c>
      <c r="CF17" s="79">
        <f t="shared" si="39"/>
        <v>0</v>
      </c>
      <c r="CH17" s="70">
        <f>+CH66</f>
        <v>0</v>
      </c>
      <c r="CI17" s="70">
        <f>+CI66</f>
        <v>0</v>
      </c>
      <c r="CJ17" s="70">
        <f>+CJ66</f>
        <v>0</v>
      </c>
      <c r="CK17" s="70">
        <f t="shared" si="40"/>
        <v>0</v>
      </c>
      <c r="CL17" s="79">
        <f t="shared" si="41"/>
        <v>0</v>
      </c>
      <c r="CM17" s="70">
        <f t="shared" si="42"/>
        <v>0</v>
      </c>
      <c r="CN17" s="79">
        <f t="shared" si="43"/>
        <v>0</v>
      </c>
      <c r="CO17" s="70">
        <f>+CO66</f>
        <v>0</v>
      </c>
      <c r="CP17" s="79">
        <f t="shared" si="44"/>
        <v>0</v>
      </c>
      <c r="CR17" s="39">
        <f>+CR66</f>
        <v>0</v>
      </c>
      <c r="CS17" s="39">
        <f>+CS66</f>
        <v>0</v>
      </c>
      <c r="CT17" s="39">
        <f>+CT66</f>
        <v>0</v>
      </c>
      <c r="CU17" s="39">
        <f t="shared" si="45"/>
        <v>0</v>
      </c>
      <c r="CV17" s="79">
        <f t="shared" si="46"/>
        <v>0</v>
      </c>
      <c r="CW17" s="39">
        <f t="shared" si="47"/>
        <v>0</v>
      </c>
      <c r="CX17" s="79">
        <f t="shared" si="48"/>
        <v>0</v>
      </c>
      <c r="CY17" s="39">
        <f>+CY66</f>
        <v>0</v>
      </c>
      <c r="CZ17" s="79">
        <f t="shared" si="49"/>
        <v>0</v>
      </c>
      <c r="DB17" s="70">
        <f>+DB66</f>
        <v>0</v>
      </c>
      <c r="DC17" s="70">
        <f>+DC66</f>
        <v>0</v>
      </c>
      <c r="DD17" s="70">
        <f>+DD66</f>
        <v>0</v>
      </c>
      <c r="DE17" s="70">
        <f t="shared" si="50"/>
        <v>0</v>
      </c>
      <c r="DF17" s="79">
        <f t="shared" si="51"/>
        <v>0</v>
      </c>
      <c r="DG17" s="70">
        <f t="shared" si="52"/>
        <v>0</v>
      </c>
      <c r="DH17" s="79">
        <f t="shared" si="53"/>
        <v>0</v>
      </c>
      <c r="DI17" s="70">
        <f>+DI66</f>
        <v>0</v>
      </c>
      <c r="DJ17" s="79">
        <f t="shared" si="54"/>
        <v>0</v>
      </c>
      <c r="DL17" s="39">
        <f>+DL66</f>
        <v>0</v>
      </c>
      <c r="DM17" s="39">
        <f>+DM66</f>
        <v>0</v>
      </c>
      <c r="DN17" s="39">
        <f>+DN66</f>
        <v>0</v>
      </c>
      <c r="DO17" s="39">
        <f t="shared" si="55"/>
        <v>0</v>
      </c>
      <c r="DP17" s="79">
        <f t="shared" si="56"/>
        <v>0</v>
      </c>
      <c r="DQ17" s="39">
        <f t="shared" si="57"/>
        <v>0</v>
      </c>
      <c r="DR17" s="79">
        <f t="shared" si="58"/>
        <v>0</v>
      </c>
      <c r="DS17" s="39">
        <f>+DS66</f>
        <v>0</v>
      </c>
      <c r="DT17" s="79">
        <f t="shared" si="59"/>
        <v>0</v>
      </c>
    </row>
    <row r="18" spans="1:124" ht="18" customHeight="1" x14ac:dyDescent="0.25">
      <c r="A18" s="10"/>
      <c r="B18" s="177" t="s">
        <v>107</v>
      </c>
      <c r="C18" s="178"/>
      <c r="D18" s="179"/>
      <c r="E18" s="36"/>
      <c r="F18" s="72">
        <f>SUM(F9:F17)</f>
        <v>891</v>
      </c>
      <c r="G18" s="72">
        <f>SUM(G9:G17)</f>
        <v>953</v>
      </c>
      <c r="H18" s="72">
        <f>SUM(H9:H17)</f>
        <v>588</v>
      </c>
      <c r="I18" s="72">
        <f t="shared" si="4"/>
        <v>-303</v>
      </c>
      <c r="J18" s="81">
        <f t="shared" si="5"/>
        <v>-0.34006734006734007</v>
      </c>
      <c r="K18" s="72">
        <f t="shared" si="6"/>
        <v>-365</v>
      </c>
      <c r="L18" s="81">
        <f t="shared" si="7"/>
        <v>-0.38300104931794332</v>
      </c>
      <c r="M18" s="72">
        <f>SUM(M9:M17)</f>
        <v>1252</v>
      </c>
      <c r="N18" s="81">
        <f t="shared" si="8"/>
        <v>0.46964856230031948</v>
      </c>
      <c r="P18" s="41">
        <f>SUM(P9:P16)</f>
        <v>96432551</v>
      </c>
      <c r="Q18" s="41">
        <f>SUM(Q9:Q17)</f>
        <v>115650821</v>
      </c>
      <c r="R18" s="41">
        <f>SUM(R9:R17)</f>
        <v>61043973</v>
      </c>
      <c r="S18" s="41">
        <f>SUM(S9:S17)</f>
        <v>-35690263</v>
      </c>
      <c r="T18" s="81">
        <f t="shared" si="0"/>
        <v>-0.36697751571458481</v>
      </c>
      <c r="U18" s="41">
        <f t="shared" si="1"/>
        <v>-54606848</v>
      </c>
      <c r="V18" s="81">
        <f t="shared" si="2"/>
        <v>-0.472169998689417</v>
      </c>
      <c r="W18" s="41">
        <f>SUM(W9:W16)</f>
        <v>156475000</v>
      </c>
      <c r="X18" s="81">
        <f t="shared" si="3"/>
        <v>0.39011965489694839</v>
      </c>
      <c r="Z18" s="72">
        <f>SUM(Z9:Z17)</f>
        <v>6</v>
      </c>
      <c r="AA18" s="72">
        <f>SUM(AA9:AA17)</f>
        <v>59</v>
      </c>
      <c r="AB18" s="72">
        <f>SUM(AB9:AB17)</f>
        <v>20</v>
      </c>
      <c r="AC18" s="72">
        <f t="shared" si="10"/>
        <v>14</v>
      </c>
      <c r="AD18" s="81">
        <f t="shared" si="11"/>
        <v>2.3333333333333335</v>
      </c>
      <c r="AE18" s="72">
        <f t="shared" si="12"/>
        <v>-39</v>
      </c>
      <c r="AF18" s="81">
        <f t="shared" si="13"/>
        <v>-0.66101694915254239</v>
      </c>
      <c r="AG18" s="72">
        <f>SUM(AG9:AG17)</f>
        <v>95</v>
      </c>
      <c r="AH18" s="81">
        <f t="shared" si="14"/>
        <v>0.21052631578947367</v>
      </c>
      <c r="AJ18" s="41">
        <f>SUM(AJ9:AJ16)</f>
        <v>1267240.32</v>
      </c>
      <c r="AK18" s="41">
        <f>SUM(AK9:AK16)</f>
        <v>12519386.400000002</v>
      </c>
      <c r="AL18" s="41">
        <f>SUM(AL9:AL16)</f>
        <v>4243517</v>
      </c>
      <c r="AM18" s="41">
        <f t="shared" si="15"/>
        <v>2976276.6799999997</v>
      </c>
      <c r="AN18" s="81">
        <f t="shared" si="16"/>
        <v>2.3486284590439794</v>
      </c>
      <c r="AO18" s="41">
        <f t="shared" si="17"/>
        <v>-8275869.4000000022</v>
      </c>
      <c r="AP18" s="81">
        <f t="shared" si="18"/>
        <v>-0.66104433041542676</v>
      </c>
      <c r="AQ18" s="41">
        <f>SUM(AQ9:AQ16)</f>
        <v>20833000</v>
      </c>
      <c r="AR18" s="81">
        <f t="shared" si="19"/>
        <v>0.20369207507320117</v>
      </c>
      <c r="AT18" s="72">
        <f>SUM(AT9:AT17)</f>
        <v>188</v>
      </c>
      <c r="AU18" s="72">
        <f>SUM(AU9:AU17)</f>
        <v>224</v>
      </c>
      <c r="AV18" s="72">
        <f>SUM(AV9:AV17)</f>
        <v>154</v>
      </c>
      <c r="AW18" s="72">
        <f t="shared" si="20"/>
        <v>-34</v>
      </c>
      <c r="AX18" s="81">
        <f t="shared" si="21"/>
        <v>-0.18085106382978725</v>
      </c>
      <c r="AY18" s="72">
        <f t="shared" si="22"/>
        <v>-70</v>
      </c>
      <c r="AZ18" s="81">
        <f t="shared" si="23"/>
        <v>-0.3125</v>
      </c>
      <c r="BA18" s="72">
        <f>SUM(BA9:BA17)</f>
        <v>351</v>
      </c>
      <c r="BB18" s="81">
        <f t="shared" si="24"/>
        <v>0.43874643874643876</v>
      </c>
      <c r="BD18" s="41">
        <f>SUM(BD9:BD16)</f>
        <v>90399600</v>
      </c>
      <c r="BE18" s="41">
        <f>SUM(BE9:BE16)</f>
        <v>112161750</v>
      </c>
      <c r="BF18" s="41">
        <f>SUM(BF9:BF16)</f>
        <v>75953300</v>
      </c>
      <c r="BG18" s="41">
        <f>+IFERROR(BF18-BD18,0)</f>
        <v>-14446300</v>
      </c>
      <c r="BH18" s="81">
        <f t="shared" si="26"/>
        <v>-0.15980491064119753</v>
      </c>
      <c r="BI18" s="41">
        <f t="shared" si="27"/>
        <v>-36208450</v>
      </c>
      <c r="BJ18" s="81">
        <f t="shared" si="28"/>
        <v>-0.32282351158037387</v>
      </c>
      <c r="BK18" s="41">
        <f>SUM(BK9:BK16)</f>
        <v>119571428.57142857</v>
      </c>
      <c r="BL18" s="81">
        <f t="shared" si="29"/>
        <v>0.63521278375149348</v>
      </c>
      <c r="BN18" s="72">
        <f>SUM(BN9:BN17)</f>
        <v>0</v>
      </c>
      <c r="BO18" s="72">
        <f>SUM(BO9:BO17)</f>
        <v>846</v>
      </c>
      <c r="BP18" s="72">
        <f>SUM(BP9:BP17)</f>
        <v>543</v>
      </c>
      <c r="BQ18" s="72">
        <f t="shared" si="30"/>
        <v>543</v>
      </c>
      <c r="BR18" s="81">
        <f t="shared" si="31"/>
        <v>0</v>
      </c>
      <c r="BS18" s="72">
        <f t="shared" si="32"/>
        <v>-303</v>
      </c>
      <c r="BT18" s="81">
        <f t="shared" si="33"/>
        <v>-0.35815602836879434</v>
      </c>
      <c r="BU18" s="72">
        <f>SUM(BU9:BU17)</f>
        <v>746</v>
      </c>
      <c r="BV18" s="81">
        <f t="shared" si="34"/>
        <v>0.72788203753351211</v>
      </c>
      <c r="BX18" s="41">
        <f>SUM(BX9:BX16)</f>
        <v>0</v>
      </c>
      <c r="BY18" s="41">
        <f>SUM(BY9:BY16)</f>
        <v>5583600</v>
      </c>
      <c r="BZ18" s="41">
        <f>SUM(BZ9:BZ16)</f>
        <v>157669205</v>
      </c>
      <c r="CA18" s="41">
        <f>+IFERROR(BZ18-BX18,0)</f>
        <v>157669205</v>
      </c>
      <c r="CB18" s="81">
        <f t="shared" si="36"/>
        <v>0</v>
      </c>
      <c r="CC18" s="41">
        <f t="shared" si="37"/>
        <v>152085605</v>
      </c>
      <c r="CD18" s="81">
        <f t="shared" si="38"/>
        <v>27.237911920624686</v>
      </c>
      <c r="CE18" s="41">
        <f>SUM(CE9:CE16)</f>
        <v>4917000</v>
      </c>
      <c r="CF18" s="81">
        <f t="shared" si="39"/>
        <v>32.066138905836894</v>
      </c>
      <c r="CH18" s="72">
        <f>SUM(CH9:CH17)</f>
        <v>0</v>
      </c>
      <c r="CI18" s="72">
        <f>SUM(CI9:CI17)</f>
        <v>37</v>
      </c>
      <c r="CJ18" s="72">
        <f>SUM(CJ9:CJ17)</f>
        <v>38</v>
      </c>
      <c r="CK18" s="72">
        <f t="shared" si="40"/>
        <v>38</v>
      </c>
      <c r="CL18" s="81">
        <f t="shared" si="41"/>
        <v>0</v>
      </c>
      <c r="CM18" s="72">
        <f t="shared" si="42"/>
        <v>1</v>
      </c>
      <c r="CN18" s="81">
        <f t="shared" si="43"/>
        <v>2.7027027027027029E-2</v>
      </c>
      <c r="CO18" s="72">
        <f>SUM(CO9:CO17)</f>
        <v>0</v>
      </c>
      <c r="CP18" s="81">
        <f t="shared" si="44"/>
        <v>0</v>
      </c>
      <c r="CR18" s="41">
        <f>SUM(CR9:CR16)</f>
        <v>0</v>
      </c>
      <c r="CS18" s="41">
        <f>SUM(CS9:CS16)</f>
        <v>4662117</v>
      </c>
      <c r="CT18" s="41">
        <f>SUM(CT9:CT17)</f>
        <v>4442216</v>
      </c>
      <c r="CU18" s="41">
        <f t="shared" si="45"/>
        <v>4442216</v>
      </c>
      <c r="CV18" s="81">
        <f t="shared" si="46"/>
        <v>0</v>
      </c>
      <c r="CW18" s="41">
        <f t="shared" si="47"/>
        <v>-219901</v>
      </c>
      <c r="CX18" s="81">
        <f t="shared" si="48"/>
        <v>-4.7167627925253697E-2</v>
      </c>
      <c r="CY18" s="41">
        <f>SUM(CY9:CY16)</f>
        <v>0</v>
      </c>
      <c r="CZ18" s="81">
        <f t="shared" si="49"/>
        <v>0</v>
      </c>
      <c r="DB18" s="72">
        <f>SUM(DB9:DB17)</f>
        <v>0</v>
      </c>
      <c r="DC18" s="72">
        <f>SUM(DC9:DC17)</f>
        <v>140</v>
      </c>
      <c r="DD18" s="72">
        <f>SUM(DD9:DD17)</f>
        <v>108</v>
      </c>
      <c r="DE18" s="72">
        <f t="shared" si="50"/>
        <v>108</v>
      </c>
      <c r="DF18" s="81">
        <f t="shared" si="51"/>
        <v>0</v>
      </c>
      <c r="DG18" s="72">
        <f t="shared" si="52"/>
        <v>-32</v>
      </c>
      <c r="DH18" s="81">
        <f t="shared" si="53"/>
        <v>-0.22857142857142856</v>
      </c>
      <c r="DI18" s="72">
        <f>SUM(DI9:DI17)</f>
        <v>0</v>
      </c>
      <c r="DJ18" s="81">
        <f t="shared" si="54"/>
        <v>0</v>
      </c>
      <c r="DL18" s="41">
        <f>SUM(DL9:DL16)</f>
        <v>0</v>
      </c>
      <c r="DM18" s="41">
        <f>SUM(DM9:DM16)</f>
        <v>15440460</v>
      </c>
      <c r="DN18" s="41">
        <f>SUM(DN9:DN16)</f>
        <v>11911212</v>
      </c>
      <c r="DO18" s="41">
        <f t="shared" si="55"/>
        <v>11911212</v>
      </c>
      <c r="DP18" s="81">
        <f t="shared" si="56"/>
        <v>0</v>
      </c>
      <c r="DQ18" s="41">
        <f t="shared" si="57"/>
        <v>-3529248</v>
      </c>
      <c r="DR18" s="81">
        <f t="shared" si="58"/>
        <v>-0.22857142857142856</v>
      </c>
      <c r="DS18" s="41">
        <f>SUM(DS9:DS16)</f>
        <v>0</v>
      </c>
      <c r="DT18" s="81">
        <f t="shared" si="59"/>
        <v>0</v>
      </c>
    </row>
    <row r="19" spans="1:124" ht="15" customHeight="1" x14ac:dyDescent="0.25">
      <c r="A19" s="10"/>
      <c r="B19" s="35"/>
      <c r="C19" s="35"/>
      <c r="D19" s="35"/>
      <c r="E19" s="35"/>
      <c r="F19" s="35"/>
      <c r="P19" s="35"/>
      <c r="Z19" s="35"/>
      <c r="AJ19" s="35"/>
      <c r="AT19" s="35"/>
      <c r="BD19" s="35"/>
      <c r="BN19" s="35"/>
      <c r="BX19" s="35"/>
      <c r="CH19" s="35"/>
      <c r="CR19" s="35"/>
      <c r="DB19" s="35"/>
      <c r="DL19" s="35"/>
    </row>
    <row r="20" spans="1:124" s="69" customFormat="1" ht="39.950000000000003" customHeight="1" x14ac:dyDescent="0.25">
      <c r="A20" s="65"/>
      <c r="B20" s="180" t="s">
        <v>207</v>
      </c>
      <c r="C20" s="66" t="s">
        <v>215</v>
      </c>
      <c r="D20" s="67" t="s">
        <v>216</v>
      </c>
      <c r="E20" s="53"/>
      <c r="F20" s="68">
        <f>+$F$8</f>
        <v>43344</v>
      </c>
      <c r="G20" s="68">
        <f>+$G$8</f>
        <v>43678</v>
      </c>
      <c r="H20" s="68">
        <f>+$H$8</f>
        <v>43709</v>
      </c>
      <c r="I20" s="68" t="str">
        <f>+$I$8</f>
        <v>Var. SEP-19 Vs. SEP-18</v>
      </c>
      <c r="J20" s="68" t="str">
        <f>+$J$8</f>
        <v>%</v>
      </c>
      <c r="K20" s="68" t="str">
        <f>+$K$8</f>
        <v>Var. SEP-19 Vs. AGOS-19</v>
      </c>
      <c r="L20" s="68" t="str">
        <f>+$L$8</f>
        <v>%</v>
      </c>
      <c r="M20" s="68" t="str">
        <f>+$M$8</f>
        <v>Ppto</v>
      </c>
      <c r="N20" s="68" t="str">
        <f>+$N$8</f>
        <v>% Cump.</v>
      </c>
      <c r="P20" s="68">
        <f>+$F$8</f>
        <v>43344</v>
      </c>
      <c r="Q20" s="68">
        <f>+$G$8</f>
        <v>43678</v>
      </c>
      <c r="R20" s="68">
        <f>+$H$8</f>
        <v>43709</v>
      </c>
      <c r="S20" s="68" t="str">
        <f>+$I$8</f>
        <v>Var. SEP-19 Vs. SEP-18</v>
      </c>
      <c r="T20" s="68" t="str">
        <f>+$J$8</f>
        <v>%</v>
      </c>
      <c r="U20" s="68" t="str">
        <f>+$K$8</f>
        <v>Var. SEP-19 Vs. AGOS-19</v>
      </c>
      <c r="V20" s="90" t="str">
        <f>+$L$8</f>
        <v>%</v>
      </c>
      <c r="W20" s="92" t="str">
        <f>+$M$8</f>
        <v>Ppto</v>
      </c>
      <c r="X20" s="91" t="str">
        <f>+$N$8</f>
        <v>% Cump.</v>
      </c>
      <c r="Z20" s="68">
        <f>+$F$8</f>
        <v>43344</v>
      </c>
      <c r="AA20" s="68">
        <f>+$G$8</f>
        <v>43678</v>
      </c>
      <c r="AB20" s="68">
        <f>+$H$8</f>
        <v>43709</v>
      </c>
      <c r="AC20" s="68" t="str">
        <f>+$I$8</f>
        <v>Var. SEP-19 Vs. SEP-18</v>
      </c>
      <c r="AD20" s="68" t="str">
        <f>+$J$8</f>
        <v>%</v>
      </c>
      <c r="AE20" s="68" t="str">
        <f>+$K$8</f>
        <v>Var. SEP-19 Vs. AGOS-19</v>
      </c>
      <c r="AF20" s="90" t="str">
        <f>+$L$8</f>
        <v>%</v>
      </c>
      <c r="AG20" s="92" t="str">
        <f>+$M$8</f>
        <v>Ppto</v>
      </c>
      <c r="AH20" s="91" t="str">
        <f>+$N$8</f>
        <v>% Cump.</v>
      </c>
      <c r="AJ20" s="68">
        <f>+$F$8</f>
        <v>43344</v>
      </c>
      <c r="AK20" s="68">
        <f>+$G$8</f>
        <v>43678</v>
      </c>
      <c r="AL20" s="68">
        <f>+$H$8</f>
        <v>43709</v>
      </c>
      <c r="AM20" s="68" t="str">
        <f>+$I$8</f>
        <v>Var. SEP-19 Vs. SEP-18</v>
      </c>
      <c r="AN20" s="68" t="str">
        <f>+$J$8</f>
        <v>%</v>
      </c>
      <c r="AO20" s="68" t="str">
        <f>+$K$8</f>
        <v>Var. SEP-19 Vs. AGOS-19</v>
      </c>
      <c r="AP20" s="68" t="str">
        <f>+$L$8</f>
        <v>%</v>
      </c>
      <c r="AQ20" s="68" t="str">
        <f>+$M$8</f>
        <v>Ppto</v>
      </c>
      <c r="AR20" s="68" t="str">
        <f>+$N$8</f>
        <v>% Cump.</v>
      </c>
      <c r="AT20" s="68">
        <f>+$F$8</f>
        <v>43344</v>
      </c>
      <c r="AU20" s="68">
        <f>+$G$8</f>
        <v>43678</v>
      </c>
      <c r="AV20" s="68">
        <f>+$H$8</f>
        <v>43709</v>
      </c>
      <c r="AW20" s="68" t="str">
        <f>+$I$8</f>
        <v>Var. SEP-19 Vs. SEP-18</v>
      </c>
      <c r="AX20" s="68" t="str">
        <f>+$J$8</f>
        <v>%</v>
      </c>
      <c r="AY20" s="68" t="str">
        <f>+$K$8</f>
        <v>Var. SEP-19 Vs. AGOS-19</v>
      </c>
      <c r="AZ20" s="68" t="str">
        <f>+$L$8</f>
        <v>%</v>
      </c>
      <c r="BA20" s="68" t="str">
        <f>+$M$8</f>
        <v>Ppto</v>
      </c>
      <c r="BB20" s="68" t="str">
        <f>+$N$8</f>
        <v>% Cump.</v>
      </c>
      <c r="BD20" s="68">
        <f>+$F$8</f>
        <v>43344</v>
      </c>
      <c r="BE20" s="68">
        <f>+$G$8</f>
        <v>43678</v>
      </c>
      <c r="BF20" s="68">
        <f>+$H$8</f>
        <v>43709</v>
      </c>
      <c r="BG20" s="68" t="str">
        <f>+$I$8</f>
        <v>Var. SEP-19 Vs. SEP-18</v>
      </c>
      <c r="BH20" s="68" t="str">
        <f>+$J$8</f>
        <v>%</v>
      </c>
      <c r="BI20" s="68" t="str">
        <f>+$K$8</f>
        <v>Var. SEP-19 Vs. AGOS-19</v>
      </c>
      <c r="BJ20" s="68" t="str">
        <f>+$L$8</f>
        <v>%</v>
      </c>
      <c r="BK20" s="68" t="str">
        <f>+$M$8</f>
        <v>Ppto</v>
      </c>
      <c r="BL20" s="68" t="str">
        <f>+$N$8</f>
        <v>% Cump.</v>
      </c>
      <c r="BN20" s="68">
        <f>+$F$8</f>
        <v>43344</v>
      </c>
      <c r="BO20" s="68">
        <f>+$G$8</f>
        <v>43678</v>
      </c>
      <c r="BP20" s="68">
        <f>+$H$8</f>
        <v>43709</v>
      </c>
      <c r="BQ20" s="68" t="str">
        <f>+$I$8</f>
        <v>Var. SEP-19 Vs. SEP-18</v>
      </c>
      <c r="BR20" s="68" t="str">
        <f>+$J$8</f>
        <v>%</v>
      </c>
      <c r="BS20" s="68" t="str">
        <f>+$K$8</f>
        <v>Var. SEP-19 Vs. AGOS-19</v>
      </c>
      <c r="BT20" s="68" t="str">
        <f>+$L$8</f>
        <v>%</v>
      </c>
      <c r="BU20" s="68" t="str">
        <f>+$M$8</f>
        <v>Ppto</v>
      </c>
      <c r="BV20" s="68" t="str">
        <f>+$N$8</f>
        <v>% Cump.</v>
      </c>
      <c r="BX20" s="68">
        <f>+$F$8</f>
        <v>43344</v>
      </c>
      <c r="BY20" s="68">
        <f>+$G$8</f>
        <v>43678</v>
      </c>
      <c r="BZ20" s="68">
        <f>+$H$8</f>
        <v>43709</v>
      </c>
      <c r="CA20" s="68" t="str">
        <f>+$I$8</f>
        <v>Var. SEP-19 Vs. SEP-18</v>
      </c>
      <c r="CB20" s="68" t="str">
        <f>+$J$8</f>
        <v>%</v>
      </c>
      <c r="CC20" s="68" t="str">
        <f>+$K$8</f>
        <v>Var. SEP-19 Vs. AGOS-19</v>
      </c>
      <c r="CD20" s="68" t="str">
        <f>+$L$8</f>
        <v>%</v>
      </c>
      <c r="CE20" s="68" t="str">
        <f>+$M$8</f>
        <v>Ppto</v>
      </c>
      <c r="CF20" s="68" t="str">
        <f>+$N$8</f>
        <v>% Cump.</v>
      </c>
      <c r="CH20" s="68">
        <f>+$F$8</f>
        <v>43344</v>
      </c>
      <c r="CI20" s="68">
        <f>+$G$8</f>
        <v>43678</v>
      </c>
      <c r="CJ20" s="68">
        <f>+$H$8</f>
        <v>43709</v>
      </c>
      <c r="CK20" s="68" t="str">
        <f>+$I$8</f>
        <v>Var. SEP-19 Vs. SEP-18</v>
      </c>
      <c r="CL20" s="68" t="str">
        <f>+$J$8</f>
        <v>%</v>
      </c>
      <c r="CM20" s="68" t="str">
        <f>+$K$8</f>
        <v>Var. SEP-19 Vs. AGOS-19</v>
      </c>
      <c r="CN20" s="68" t="str">
        <f>+$L$8</f>
        <v>%</v>
      </c>
      <c r="CO20" s="68" t="str">
        <f>+$M$8</f>
        <v>Ppto</v>
      </c>
      <c r="CP20" s="68" t="str">
        <f>+$N$8</f>
        <v>% Cump.</v>
      </c>
      <c r="CR20" s="68">
        <f>+$F$8</f>
        <v>43344</v>
      </c>
      <c r="CS20" s="68">
        <f>+$G$8</f>
        <v>43678</v>
      </c>
      <c r="CT20" s="68">
        <f>+$H$8</f>
        <v>43709</v>
      </c>
      <c r="CU20" s="68" t="str">
        <f>+$I$8</f>
        <v>Var. SEP-19 Vs. SEP-18</v>
      </c>
      <c r="CV20" s="68" t="str">
        <f>+$J$8</f>
        <v>%</v>
      </c>
      <c r="CW20" s="68" t="str">
        <f>+$K$8</f>
        <v>Var. SEP-19 Vs. AGOS-19</v>
      </c>
      <c r="CX20" s="68" t="str">
        <f>+$L$8</f>
        <v>%</v>
      </c>
      <c r="CY20" s="68" t="str">
        <f>+$M$8</f>
        <v>Ppto</v>
      </c>
      <c r="CZ20" s="68" t="str">
        <f>+$N$8</f>
        <v>% Cump.</v>
      </c>
      <c r="DB20" s="68">
        <f>+$F$8</f>
        <v>43344</v>
      </c>
      <c r="DC20" s="68">
        <f>+$G$8</f>
        <v>43678</v>
      </c>
      <c r="DD20" s="68">
        <f>+$H$8</f>
        <v>43709</v>
      </c>
      <c r="DE20" s="68" t="str">
        <f>+$I$8</f>
        <v>Var. SEP-19 Vs. SEP-18</v>
      </c>
      <c r="DF20" s="68" t="str">
        <f>+$J$8</f>
        <v>%</v>
      </c>
      <c r="DG20" s="68" t="str">
        <f>+$K$8</f>
        <v>Var. SEP-19 Vs. AGOS-19</v>
      </c>
      <c r="DH20" s="68" t="str">
        <f>+$L$8</f>
        <v>%</v>
      </c>
      <c r="DI20" s="68" t="str">
        <f>+$M$8</f>
        <v>Ppto</v>
      </c>
      <c r="DJ20" s="68" t="str">
        <f>+$N$8</f>
        <v>% Cump.</v>
      </c>
      <c r="DL20" s="68">
        <f>+$F$8</f>
        <v>43344</v>
      </c>
      <c r="DM20" s="68">
        <f>+$G$8</f>
        <v>43678</v>
      </c>
      <c r="DN20" s="68">
        <f>+$H$8</f>
        <v>43709</v>
      </c>
      <c r="DO20" s="68" t="str">
        <f>+$I$8</f>
        <v>Var. SEP-19 Vs. SEP-18</v>
      </c>
      <c r="DP20" s="68" t="str">
        <f>+$J$8</f>
        <v>%</v>
      </c>
      <c r="DQ20" s="68" t="str">
        <f>+$K$8</f>
        <v>Var. SEP-19 Vs. AGOS-19</v>
      </c>
      <c r="DR20" s="68" t="str">
        <f>+$L$8</f>
        <v>%</v>
      </c>
      <c r="DS20" s="68" t="str">
        <f>+$M$8</f>
        <v>Ppto</v>
      </c>
      <c r="DT20" s="68" t="str">
        <f>+$N$8</f>
        <v>% Cump.</v>
      </c>
    </row>
    <row r="21" spans="1:124" ht="17.25" x14ac:dyDescent="0.25">
      <c r="A21" s="10"/>
      <c r="B21" s="181"/>
      <c r="C21" s="42">
        <v>1069</v>
      </c>
      <c r="D21" s="43" t="s">
        <v>127</v>
      </c>
      <c r="E21" s="36"/>
      <c r="F21" s="73">
        <f>+IFERROR(VLOOKUP($C21,Ventas!$B:$E,4,FALSE),0)</f>
        <v>35</v>
      </c>
      <c r="G21" s="73">
        <f>+IFERROR(VLOOKUP($C21,Ventas!$G:$J,4,FALSE),0)</f>
        <v>47</v>
      </c>
      <c r="H21" s="73">
        <f>+IFERROR(VLOOKUP($C21,Ventas!$L:$O,4,FALSE),0)</f>
        <v>47</v>
      </c>
      <c r="I21" s="73">
        <f t="shared" ref="I21:I64" si="60">+IFERROR(H21-F21,0)</f>
        <v>12</v>
      </c>
      <c r="J21" s="82">
        <f t="shared" ref="J21:J64" si="61">+IFERROR((H21-F21)/F21,0)</f>
        <v>0.34285714285714286</v>
      </c>
      <c r="K21" s="73">
        <f t="shared" ref="K21:K64" si="62">+IFERROR(H21-G21,0)</f>
        <v>0</v>
      </c>
      <c r="L21" s="82">
        <f t="shared" ref="L21:L64" si="63">+IFERROR((H21-G21)/G21,0)</f>
        <v>0</v>
      </c>
      <c r="M21" s="73">
        <f>+IFERROR(VLOOKUP($C21,Presupuesto!$B:$E,4,FALSE),0)</f>
        <v>36.300000000000004</v>
      </c>
      <c r="N21" s="82">
        <f t="shared" ref="N21:N64" si="64">+IFERROR(H21/M21,0)</f>
        <v>1.2947658402203854</v>
      </c>
      <c r="P21" s="44">
        <f>+IFERROR(VLOOKUP($C21,Ventas!$B:$E,3,FALSE),0)</f>
        <v>4587980</v>
      </c>
      <c r="Q21" s="44">
        <f>+IFERROR(VLOOKUP($C21,Ventas!$G:$J,3,FALSE),0)</f>
        <v>5548185</v>
      </c>
      <c r="R21" s="44">
        <f>+IFERROR(VLOOKUP($C21,Ventas!$L:$O,3,FALSE),0)</f>
        <v>4680624</v>
      </c>
      <c r="S21" s="44">
        <f t="shared" ref="S21:S64" si="65">+IFERROR(R21-P21,0)</f>
        <v>92644</v>
      </c>
      <c r="T21" s="82">
        <f t="shared" ref="T21:T64" si="66">+IFERROR((R21-P21)/P21,0)</f>
        <v>2.0192764571772326E-2</v>
      </c>
      <c r="U21" s="44">
        <f t="shared" ref="U21:U64" si="67">+IFERROR(R21-Q21,0)</f>
        <v>-867561</v>
      </c>
      <c r="V21" s="82">
        <f t="shared" ref="V21:V64" si="68">+IFERROR((R21-Q21)/Q21,0)</f>
        <v>-0.15636843400138964</v>
      </c>
      <c r="W21" s="47">
        <f>+IFERROR(VLOOKUP($C21,Presupuesto!$B:$E,3,FALSE),0)</f>
        <v>4537500</v>
      </c>
      <c r="X21" s="82">
        <f t="shared" ref="X21:X64" si="69">+IFERROR(R21/W21,0)</f>
        <v>1.031542479338843</v>
      </c>
      <c r="Z21" s="73">
        <f>+IFERROR(VLOOKUP($C21,Ventas!$R:$U,4,FALSE),0)</f>
        <v>0</v>
      </c>
      <c r="AA21" s="73">
        <f>+IFERROR(VLOOKUP($C21,Ventas!$W:$Z,4,FALSE),0)</f>
        <v>0</v>
      </c>
      <c r="AB21" s="73">
        <f>+IFERROR(VLOOKUP($C21,Ventas!$AB:$AE,4,FALSE),0)</f>
        <v>0</v>
      </c>
      <c r="AC21" s="73">
        <f t="shared" ref="AC21:AC64" si="70">+IFERROR(AB21-Z21,0)</f>
        <v>0</v>
      </c>
      <c r="AD21" s="82">
        <f t="shared" ref="AD21:AD64" si="71">+IFERROR((AB21-Z21)/Z21,0)</f>
        <v>0</v>
      </c>
      <c r="AE21" s="73">
        <f t="shared" ref="AE21:AE64" si="72">+IFERROR(AB21-AA21,0)</f>
        <v>0</v>
      </c>
      <c r="AF21" s="82">
        <f t="shared" ref="AF21:AF64" si="73">+IFERROR((AB21-AA21)/AA21,0)</f>
        <v>0</v>
      </c>
      <c r="AG21" s="74">
        <f>+IFERROR(VLOOKUP($C21,Presupuesto!$G:$J,4,FALSE),0)</f>
        <v>0</v>
      </c>
      <c r="AH21" s="82">
        <f t="shared" ref="AH21:AH64" si="74">+IFERROR(AB21/AG21,0)</f>
        <v>0</v>
      </c>
      <c r="AJ21" s="44">
        <f>+IFERROR(VLOOKUP($C21,Ventas!$R:$U,3,FALSE),0)</f>
        <v>0</v>
      </c>
      <c r="AK21" s="44">
        <f>+IFERROR(VLOOKUP($C21,Ventas!$W:$Z,3,FALSE),0)</f>
        <v>0</v>
      </c>
      <c r="AL21" s="44">
        <f>+IFERROR(VLOOKUP($C21,Ventas!$AB:$AE,3,FALSE),0)</f>
        <v>0</v>
      </c>
      <c r="AM21" s="44">
        <f t="shared" ref="AM21:AM64" si="75">+IFERROR(AL21-AJ21,0)</f>
        <v>0</v>
      </c>
      <c r="AN21" s="82">
        <f t="shared" ref="AN21:AN64" si="76">+IFERROR((AL21-AJ21)/AJ21,0)</f>
        <v>0</v>
      </c>
      <c r="AO21" s="44">
        <f t="shared" ref="AO21:AO64" si="77">+IFERROR(AL21-AK21,0)</f>
        <v>0</v>
      </c>
      <c r="AP21" s="82">
        <f t="shared" ref="AP21:AP64" si="78">+IFERROR((AL21-AK21)/AK21,0)</f>
        <v>0</v>
      </c>
      <c r="AQ21" s="44">
        <f>+IFERROR(VLOOKUP($C21,Presupuesto!$G:$J,3,FALSE),0)</f>
        <v>0</v>
      </c>
      <c r="AR21" s="82">
        <f t="shared" ref="AR21:AR64" si="79">+IFERROR(AL21/AQ21,0)</f>
        <v>0</v>
      </c>
      <c r="AT21" s="73">
        <f>+IFERROR(VLOOKUP($C21,Ventas!$AG:$AJ,4,FALSE),0)</f>
        <v>1</v>
      </c>
      <c r="AU21" s="73">
        <f>+IFERROR(VLOOKUP($C21,Ventas!$AL:$AO,4,FALSE),0)</f>
        <v>1</v>
      </c>
      <c r="AV21" s="73">
        <f>+IFERROR(VLOOKUP($C21,Ventas!$AQ:$AT,4,FALSE),0)</f>
        <v>4</v>
      </c>
      <c r="AW21" s="73">
        <f t="shared" ref="AW21:AW64" si="80">+IFERROR(AV21-AT21,0)</f>
        <v>3</v>
      </c>
      <c r="AX21" s="82">
        <f t="shared" ref="AX21:AX64" si="81">+IFERROR((AV21-AT21)/AT21,0)</f>
        <v>3</v>
      </c>
      <c r="AY21" s="73">
        <f t="shared" ref="AY21:AY64" si="82">+IFERROR(AV21-AU21,0)</f>
        <v>3</v>
      </c>
      <c r="AZ21" s="82">
        <f t="shared" ref="AZ21:AZ64" si="83">+IFERROR((AV21-AU21)/AU21,0)</f>
        <v>3</v>
      </c>
      <c r="BA21" s="73">
        <f>+IFERROR(VLOOKUP($C21,Presupuesto!$L:$O,4,FALSE),0)</f>
        <v>13</v>
      </c>
      <c r="BB21" s="82">
        <f t="shared" ref="BB21:BB64" si="84">+IFERROR(AV21/BA21,0)</f>
        <v>0.30769230769230771</v>
      </c>
      <c r="BD21" s="44">
        <f>+IFERROR(VLOOKUP($C21,Ventas!$AG:$AJ,3,FALSE),0)</f>
        <v>659250</v>
      </c>
      <c r="BE21" s="44">
        <f>+IFERROR(VLOOKUP($C21,Ventas!$AL:$AO,3,FALSE),0)</f>
        <v>357650</v>
      </c>
      <c r="BF21" s="44">
        <f>+IFERROR(VLOOKUP($C21,Ventas!$AQ:$AT,3,FALSE),0)</f>
        <v>1769200</v>
      </c>
      <c r="BG21" s="44">
        <f t="shared" ref="BG21:BG64" si="85">+IFERROR(BF21-BD21,0)</f>
        <v>1109950</v>
      </c>
      <c r="BH21" s="82">
        <f t="shared" ref="BH21:BH64" si="86">+IFERROR((BF21-BD21)/BD21,0)</f>
        <v>1.6836556693211984</v>
      </c>
      <c r="BI21" s="44">
        <f t="shared" ref="BI21:BI64" si="87">+IFERROR(BF21-BE21,0)</f>
        <v>1411550</v>
      </c>
      <c r="BJ21" s="82">
        <f t="shared" ref="BJ21:BJ64" si="88">+IFERROR((BF21-BE21)/BE21,0)</f>
        <v>3.9467356353977352</v>
      </c>
      <c r="BK21" s="44">
        <f>+IFERROR(VLOOKUP($C21,Presupuesto!$L:$O,3,FALSE),0)</f>
        <v>4428571.4285714282</v>
      </c>
      <c r="BL21" s="82">
        <f t="shared" ref="BL21:BL64" si="89">+IFERROR(BF21/BK21,0)</f>
        <v>0.3994967741935484</v>
      </c>
      <c r="BN21" s="73">
        <f>+IFERROR(VLOOKUP($C21,Ventas!$AV:$AY,4,FALSE),0)</f>
        <v>0</v>
      </c>
      <c r="BO21" s="73">
        <f>+IFERROR(VLOOKUP($C21,Ventas!$BA:$BD,4,FALSE),0)</f>
        <v>41</v>
      </c>
      <c r="BP21" s="73">
        <f>+IFERROR(VLOOKUP($C21,Ventas!$BF:$BI,4,FALSE),0)</f>
        <v>24</v>
      </c>
      <c r="BQ21" s="73">
        <f t="shared" ref="BQ21:BQ64" si="90">+IFERROR(BP21-BN21,0)</f>
        <v>24</v>
      </c>
      <c r="BR21" s="82">
        <f t="shared" ref="BR21:BR64" si="91">+IFERROR((BP21-BN21)/BN21,0)</f>
        <v>0</v>
      </c>
      <c r="BS21" s="73">
        <f t="shared" ref="BS21:BS64" si="92">+IFERROR(BP21-BO21,0)</f>
        <v>-17</v>
      </c>
      <c r="BT21" s="82">
        <f t="shared" ref="BT21:BT64" si="93">+IFERROR((BP21-BO21)/BO21,0)</f>
        <v>-0.41463414634146339</v>
      </c>
      <c r="BU21" s="73">
        <f>+IFERROR(VLOOKUP($C21,Presupuesto!$Q:$T,4,FALSE),0)</f>
        <v>20</v>
      </c>
      <c r="BV21" s="82">
        <f t="shared" ref="BV21:BV64" si="94">+IFERROR(BP21/BU21,0)</f>
        <v>1.2</v>
      </c>
      <c r="BX21" s="44">
        <f>+IFERROR(VLOOKUP($C21,Ventas!$AV:$AY,3,FALSE),0)</f>
        <v>0</v>
      </c>
      <c r="BY21" s="44">
        <f>+IFERROR(VLOOKUP($C21,Ventas!$BA:$BD,3,FALSE),0)</f>
        <v>270600</v>
      </c>
      <c r="BZ21" s="44">
        <f>+IFERROR(VLOOKUP($C21,Ventas!$BF:$BI,3,FALSE),0)</f>
        <v>4812537</v>
      </c>
      <c r="CA21" s="44">
        <f t="shared" ref="CA21:CA64" si="95">+IFERROR(BZ21-BX21,0)</f>
        <v>4812537</v>
      </c>
      <c r="CB21" s="82">
        <f t="shared" ref="CB21:CB64" si="96">+IFERROR((BZ21-BX21)/BX21,0)</f>
        <v>0</v>
      </c>
      <c r="CC21" s="44">
        <f t="shared" ref="CC21:CC64" si="97">+IFERROR(BZ21-BY21,0)</f>
        <v>4541937</v>
      </c>
      <c r="CD21" s="82">
        <f t="shared" ref="CD21:CD64" si="98">+IFERROR((BZ21-BY21)/BY21,0)</f>
        <v>16.784689578713969</v>
      </c>
      <c r="CE21" s="44">
        <f>+IFERROR(VLOOKUP($C21,Presupuesto!$Q:$T,3,FALSE),0)</f>
        <v>132000</v>
      </c>
      <c r="CF21" s="82">
        <f t="shared" ref="CF21:CF64" si="99">+IFERROR(BZ21/CE21,0)</f>
        <v>36.458613636363637</v>
      </c>
      <c r="CH21" s="73">
        <f>+IFERROR(VLOOKUP($C21,Ventas!$BK:$BN,4,FALSE),0)</f>
        <v>0</v>
      </c>
      <c r="CI21" s="73">
        <f>+IFERROR(VLOOKUP($C21,Ventas!$BP:$BS,4,FALSE),0)</f>
        <v>0</v>
      </c>
      <c r="CJ21" s="73">
        <f>+IFERROR(VLOOKUP($C21,Ventas!$BU:$BX,4,FALSE),0)</f>
        <v>0</v>
      </c>
      <c r="CK21" s="73">
        <f t="shared" ref="CK21:CK64" si="100">+IFERROR(CJ21-CH21,0)</f>
        <v>0</v>
      </c>
      <c r="CL21" s="82">
        <f t="shared" ref="CL21:CL64" si="101">+IFERROR((CJ21-CH21)/CH21,0)</f>
        <v>0</v>
      </c>
      <c r="CM21" s="73">
        <f t="shared" ref="CM21:CM64" si="102">+IFERROR(CJ21-CI21,0)</f>
        <v>0</v>
      </c>
      <c r="CN21" s="82">
        <f t="shared" ref="CN21:CN64" si="103">+IFERROR((CJ21-CI21)/CI21,0)</f>
        <v>0</v>
      </c>
      <c r="CO21" s="73">
        <f>+IFERROR(VLOOKUP($C21,Presupuesto!$V:$Y,4,FALSE),0)</f>
        <v>0</v>
      </c>
      <c r="CP21" s="82">
        <f t="shared" ref="CP21:CP64" si="104">+IFERROR(CJ21/CO21,0)</f>
        <v>0</v>
      </c>
      <c r="CR21" s="44">
        <f>+IFERROR(VLOOKUP($C21,Ventas!$BK:$BN,3,FALSE),0)</f>
        <v>0</v>
      </c>
      <c r="CS21" s="44">
        <f>+IFERROR(VLOOKUP($C21,Ventas!$BP:$BS,3,FALSE),0)</f>
        <v>0</v>
      </c>
      <c r="CT21" s="44">
        <f>+IFERROR(VLOOKUP($C21,Ventas!$BU:$BX,3,FALSE),0)</f>
        <v>0</v>
      </c>
      <c r="CU21" s="44">
        <f t="shared" ref="CU21:CU64" si="105">+IFERROR(CT21-CR21,0)</f>
        <v>0</v>
      </c>
      <c r="CV21" s="82">
        <f t="shared" ref="CV21:CV64" si="106">+IFERROR((CT21-CR21)/CR21,0)</f>
        <v>0</v>
      </c>
      <c r="CW21" s="44">
        <f t="shared" ref="CW21:CW64" si="107">+IFERROR(CT21-CS21,0)</f>
        <v>0</v>
      </c>
      <c r="CX21" s="82">
        <f t="shared" ref="CX21:CX64" si="108">+IFERROR((CT21-CS21)/CS21,0)</f>
        <v>0</v>
      </c>
      <c r="CY21" s="44">
        <f>+IFERROR(VLOOKUP($C21,Presupuesto!$V:$Y,3,FALSE),0)</f>
        <v>0</v>
      </c>
      <c r="CZ21" s="82">
        <f t="shared" ref="CZ21:CZ64" si="109">+IFERROR(CT21/CY21,0)</f>
        <v>0</v>
      </c>
      <c r="DB21" s="73">
        <f>+IFERROR(VLOOKUP($C21,Ventas!$BZ:$CC,4,FALSE),0)</f>
        <v>0</v>
      </c>
      <c r="DC21" s="73">
        <f>+IFERROR(VLOOKUP($C21,Ventas!$CE:$CH,4,FALSE),0)</f>
        <v>1</v>
      </c>
      <c r="DD21" s="73">
        <f>+IFERROR(VLOOKUP($C21,Ventas!$CJ:$CM,4,FALSE),0)</f>
        <v>0</v>
      </c>
      <c r="DE21" s="73">
        <f t="shared" ref="DE21:DE64" si="110">+IFERROR(DD21-DB21,0)</f>
        <v>0</v>
      </c>
      <c r="DF21" s="82">
        <f t="shared" ref="DF21:DF64" si="111">+IFERROR((DD21-DB21)/DB21,0)</f>
        <v>0</v>
      </c>
      <c r="DG21" s="73">
        <f t="shared" ref="DG21:DG64" si="112">+IFERROR(DD21-DC21,0)</f>
        <v>-1</v>
      </c>
      <c r="DH21" s="82">
        <f t="shared" ref="DH21:DH64" si="113">+IFERROR((DD21-DC21)/DC21,0)</f>
        <v>-1</v>
      </c>
      <c r="DI21" s="73">
        <f>+IFERROR(VLOOKUP($C21,Presupuesto!$AA:$AD,4,FALSE),0)</f>
        <v>0</v>
      </c>
      <c r="DJ21" s="82">
        <f t="shared" ref="DJ21:DJ64" si="114">+IFERROR(DD21/DI21,0)</f>
        <v>0</v>
      </c>
      <c r="DL21" s="44">
        <f>+IFERROR(VLOOKUP($C21,Ventas!$BZ:$CC,3,FALSE),0)</f>
        <v>0</v>
      </c>
      <c r="DM21" s="44">
        <f>+IFERROR(VLOOKUP($C21,Ventas!$CE:$CH,3,FALSE),0)</f>
        <v>110289</v>
      </c>
      <c r="DN21" s="44">
        <f>+IFERROR(VLOOKUP($C21,Ventas!$CJ:$CM,3,FALSE),0)</f>
        <v>0</v>
      </c>
      <c r="DO21" s="44">
        <f t="shared" ref="DO21:DO64" si="115">+IFERROR(DN21-DL21,0)</f>
        <v>0</v>
      </c>
      <c r="DP21" s="82">
        <f t="shared" ref="DP21:DP64" si="116">+IFERROR((DN21-DL21)/DL21,0)</f>
        <v>0</v>
      </c>
      <c r="DQ21" s="44">
        <f t="shared" ref="DQ21:DQ64" si="117">+IFERROR(DN21-DM21,0)</f>
        <v>-110289</v>
      </c>
      <c r="DR21" s="82">
        <f t="shared" ref="DR21:DR64" si="118">+IFERROR((DN21-DM21)/DM21,0)</f>
        <v>-1</v>
      </c>
      <c r="DS21" s="44">
        <f>+IFERROR(VLOOKUP($C21,Presupuesto!$AA:$AD,3,FALSE),0)</f>
        <v>0</v>
      </c>
      <c r="DT21" s="82">
        <f t="shared" ref="DT21:DT64" si="119">+IFERROR(DN21/DS21,0)</f>
        <v>0</v>
      </c>
    </row>
    <row r="22" spans="1:124" ht="17.25" x14ac:dyDescent="0.25">
      <c r="A22" s="10"/>
      <c r="B22" s="181"/>
      <c r="C22" s="45">
        <v>1075</v>
      </c>
      <c r="D22" s="46" t="s">
        <v>128</v>
      </c>
      <c r="E22" s="36"/>
      <c r="F22" s="74">
        <f>+IFERROR(VLOOKUP($C22,Ventas!$B:$E,4,FALSE),0)</f>
        <v>12</v>
      </c>
      <c r="G22" s="74">
        <f>+IFERROR(VLOOKUP($C22,Ventas!$G:$J,4,FALSE),0)</f>
        <v>24</v>
      </c>
      <c r="H22" s="74">
        <f>+IFERROR(VLOOKUP($C22,Ventas!$L:$O,4,FALSE),0)</f>
        <v>26</v>
      </c>
      <c r="I22" s="74">
        <f t="shared" si="60"/>
        <v>14</v>
      </c>
      <c r="J22" s="83">
        <f t="shared" si="61"/>
        <v>1.1666666666666667</v>
      </c>
      <c r="K22" s="74">
        <f t="shared" si="62"/>
        <v>2</v>
      </c>
      <c r="L22" s="83">
        <f t="shared" si="63"/>
        <v>8.3333333333333329E-2</v>
      </c>
      <c r="M22" s="74">
        <f>+IFERROR(VLOOKUP($C22,Presupuesto!$B:$E,4,FALSE),0)</f>
        <v>33</v>
      </c>
      <c r="N22" s="83">
        <f t="shared" si="64"/>
        <v>0.78787878787878785</v>
      </c>
      <c r="P22" s="47">
        <f>+IFERROR(VLOOKUP($C22,Ventas!$B:$E,3,FALSE),0)</f>
        <v>1399720</v>
      </c>
      <c r="Q22" s="47">
        <f>+IFERROR(VLOOKUP($C22,Ventas!$G:$J,3,FALSE),0)</f>
        <v>3079082</v>
      </c>
      <c r="R22" s="47">
        <f>+IFERROR(VLOOKUP($C22,Ventas!$L:$O,3,FALSE),0)</f>
        <v>2863276</v>
      </c>
      <c r="S22" s="47">
        <f t="shared" si="65"/>
        <v>1463556</v>
      </c>
      <c r="T22" s="83">
        <f t="shared" si="66"/>
        <v>1.0456062641099648</v>
      </c>
      <c r="U22" s="47">
        <f t="shared" si="67"/>
        <v>-215806</v>
      </c>
      <c r="V22" s="83">
        <f t="shared" si="68"/>
        <v>-7.0087772914134802E-2</v>
      </c>
      <c r="W22" s="47">
        <f>+IFERROR(VLOOKUP($C22,Presupuesto!$B:$E,3,FALSE),0)</f>
        <v>4125000</v>
      </c>
      <c r="X22" s="83">
        <f t="shared" si="69"/>
        <v>0.69412751515151516</v>
      </c>
      <c r="Z22" s="74">
        <f>+IFERROR(VLOOKUP($C22,Ventas!$R:$U,4,FALSE),0)</f>
        <v>0</v>
      </c>
      <c r="AA22" s="74">
        <f>+IFERROR(VLOOKUP($C22,Ventas!$W:$Z,4,FALSE),0)</f>
        <v>1</v>
      </c>
      <c r="AB22" s="74">
        <f>+IFERROR(VLOOKUP($C22,Ventas!$AB:$AE,4,FALSE),0)</f>
        <v>0</v>
      </c>
      <c r="AC22" s="74">
        <f t="shared" si="70"/>
        <v>0</v>
      </c>
      <c r="AD22" s="83">
        <f t="shared" si="71"/>
        <v>0</v>
      </c>
      <c r="AE22" s="74">
        <f t="shared" si="72"/>
        <v>-1</v>
      </c>
      <c r="AF22" s="83">
        <f t="shared" si="73"/>
        <v>-1</v>
      </c>
      <c r="AG22" s="74">
        <f>+IFERROR(VLOOKUP($C22,Presupuesto!$G:$J,4,FALSE),0)</f>
        <v>0</v>
      </c>
      <c r="AH22" s="83">
        <f t="shared" si="74"/>
        <v>0</v>
      </c>
      <c r="AJ22" s="47">
        <f>+IFERROR(VLOOKUP($C22,Ventas!$R:$U,3,FALSE),0)</f>
        <v>0</v>
      </c>
      <c r="AK22" s="47">
        <f>+IFERROR(VLOOKUP($C22,Ventas!$W:$Z,3,FALSE),0)</f>
        <v>211206.72</v>
      </c>
      <c r="AL22" s="47">
        <f>+IFERROR(VLOOKUP($C22,Ventas!$AB:$AE,3,FALSE),0)</f>
        <v>0</v>
      </c>
      <c r="AM22" s="47">
        <f t="shared" si="75"/>
        <v>0</v>
      </c>
      <c r="AN22" s="83">
        <f t="shared" si="76"/>
        <v>0</v>
      </c>
      <c r="AO22" s="47">
        <f t="shared" si="77"/>
        <v>-211206.72</v>
      </c>
      <c r="AP22" s="83">
        <f t="shared" si="78"/>
        <v>-1</v>
      </c>
      <c r="AQ22" s="47">
        <f>+IFERROR(VLOOKUP($C22,Presupuesto!$G:$J,3,FALSE),0)</f>
        <v>0</v>
      </c>
      <c r="AR22" s="83">
        <f t="shared" si="79"/>
        <v>0</v>
      </c>
      <c r="AT22" s="74">
        <f>+IFERROR(VLOOKUP($C22,Ventas!$AG:$AJ,4,FALSE),0)</f>
        <v>8</v>
      </c>
      <c r="AU22" s="74">
        <f>+IFERROR(VLOOKUP($C22,Ventas!$AL:$AO,4,FALSE),0)</f>
        <v>8</v>
      </c>
      <c r="AV22" s="74">
        <f>+IFERROR(VLOOKUP($C22,Ventas!$AQ:$AT,4,FALSE),0)</f>
        <v>1</v>
      </c>
      <c r="AW22" s="74">
        <f t="shared" si="80"/>
        <v>-7</v>
      </c>
      <c r="AX22" s="83">
        <f t="shared" si="81"/>
        <v>-0.875</v>
      </c>
      <c r="AY22" s="74">
        <f t="shared" si="82"/>
        <v>-7</v>
      </c>
      <c r="AZ22" s="83">
        <f t="shared" si="83"/>
        <v>-0.875</v>
      </c>
      <c r="BA22" s="74">
        <f>+IFERROR(VLOOKUP($C22,Presupuesto!$L:$O,4,FALSE),0)</f>
        <v>13</v>
      </c>
      <c r="BB22" s="83">
        <f t="shared" si="84"/>
        <v>7.6923076923076927E-2</v>
      </c>
      <c r="BD22" s="47">
        <f>+IFERROR(VLOOKUP($C22,Ventas!$AG:$AJ,3,FALSE),0)</f>
        <v>3783600</v>
      </c>
      <c r="BE22" s="47">
        <f>+IFERROR(VLOOKUP($C22,Ventas!$AL:$AO,3,FALSE),0)</f>
        <v>4637000</v>
      </c>
      <c r="BF22" s="47">
        <f>+IFERROR(VLOOKUP($C22,Ventas!$AQ:$AT,3,FALSE),0)</f>
        <v>444700</v>
      </c>
      <c r="BG22" s="47">
        <f t="shared" si="85"/>
        <v>-3338900</v>
      </c>
      <c r="BH22" s="83">
        <f t="shared" si="86"/>
        <v>-0.88246643408394121</v>
      </c>
      <c r="BI22" s="47">
        <f t="shared" si="87"/>
        <v>-4192300</v>
      </c>
      <c r="BJ22" s="83">
        <f t="shared" si="88"/>
        <v>-0.90409747681690744</v>
      </c>
      <c r="BK22" s="47">
        <f>+IFERROR(VLOOKUP($C22,Presupuesto!$L:$O,3,FALSE),0)</f>
        <v>4428571.4285714282</v>
      </c>
      <c r="BL22" s="83">
        <f t="shared" si="89"/>
        <v>0.10041612903225808</v>
      </c>
      <c r="BN22" s="74">
        <f>+IFERROR(VLOOKUP($C22,Ventas!$AV:$AY,4,FALSE),0)</f>
        <v>0</v>
      </c>
      <c r="BO22" s="74">
        <f>+IFERROR(VLOOKUP($C22,Ventas!$BA:$BD,4,FALSE),0)</f>
        <v>13</v>
      </c>
      <c r="BP22" s="74">
        <f>+IFERROR(VLOOKUP($C22,Ventas!$BF:$BI,4,FALSE),0)</f>
        <v>4</v>
      </c>
      <c r="BQ22" s="74">
        <f t="shared" si="90"/>
        <v>4</v>
      </c>
      <c r="BR22" s="83">
        <f t="shared" si="91"/>
        <v>0</v>
      </c>
      <c r="BS22" s="74">
        <f t="shared" si="92"/>
        <v>-9</v>
      </c>
      <c r="BT22" s="83">
        <f t="shared" si="93"/>
        <v>-0.69230769230769229</v>
      </c>
      <c r="BU22" s="74">
        <f>+IFERROR(VLOOKUP($C22,Presupuesto!$Q:$T,4,FALSE),0)</f>
        <v>12</v>
      </c>
      <c r="BV22" s="83">
        <f t="shared" si="94"/>
        <v>0.33333333333333331</v>
      </c>
      <c r="BX22" s="47">
        <f>+IFERROR(VLOOKUP($C22,Ventas!$AV:$AY,3,FALSE),0)</f>
        <v>0</v>
      </c>
      <c r="BY22" s="47">
        <f>+IFERROR(VLOOKUP($C22,Ventas!$BA:$BD,3,FALSE),0)</f>
        <v>85800</v>
      </c>
      <c r="BZ22" s="47">
        <f>+IFERROR(VLOOKUP($C22,Ventas!$BF:$BI,3,FALSE),0)</f>
        <v>960386</v>
      </c>
      <c r="CA22" s="47">
        <f t="shared" si="95"/>
        <v>960386</v>
      </c>
      <c r="CB22" s="83">
        <f t="shared" si="96"/>
        <v>0</v>
      </c>
      <c r="CC22" s="47">
        <f t="shared" si="97"/>
        <v>874586</v>
      </c>
      <c r="CD22" s="83">
        <f t="shared" si="98"/>
        <v>10.193310023310023</v>
      </c>
      <c r="CE22" s="47">
        <f>+IFERROR(VLOOKUP($C22,Presupuesto!$Q:$T,3,FALSE),0)</f>
        <v>79200</v>
      </c>
      <c r="CF22" s="83">
        <f t="shared" si="99"/>
        <v>12.126085858585858</v>
      </c>
      <c r="CH22" s="74">
        <f>+IFERROR(VLOOKUP($C22,Ventas!$BK:$BN,4,FALSE),0)</f>
        <v>0</v>
      </c>
      <c r="CI22" s="74">
        <f>+IFERROR(VLOOKUP($C22,Ventas!$BP:$BS,4,FALSE),0)</f>
        <v>0</v>
      </c>
      <c r="CJ22" s="74">
        <f>+IFERROR(VLOOKUP($C22,Ventas!$BU:$BX,4,FALSE),0)</f>
        <v>0</v>
      </c>
      <c r="CK22" s="74">
        <f t="shared" si="100"/>
        <v>0</v>
      </c>
      <c r="CL22" s="83">
        <f t="shared" si="101"/>
        <v>0</v>
      </c>
      <c r="CM22" s="74">
        <f t="shared" si="102"/>
        <v>0</v>
      </c>
      <c r="CN22" s="83">
        <f t="shared" si="103"/>
        <v>0</v>
      </c>
      <c r="CO22" s="74">
        <f>+IFERROR(VLOOKUP($C22,Presupuesto!$V:$Y,4,FALSE),0)</f>
        <v>0</v>
      </c>
      <c r="CP22" s="83">
        <f t="shared" si="104"/>
        <v>0</v>
      </c>
      <c r="CR22" s="47">
        <f>+IFERROR(VLOOKUP($C22,Ventas!$BK:$BN,3,FALSE),0)</f>
        <v>0</v>
      </c>
      <c r="CS22" s="47">
        <f>+IFERROR(VLOOKUP($C22,Ventas!$BP:$BS,3,FALSE),0)</f>
        <v>0</v>
      </c>
      <c r="CT22" s="47">
        <f>+IFERROR(VLOOKUP($C22,Ventas!$BU:$BX,3,FALSE),0)</f>
        <v>0</v>
      </c>
      <c r="CU22" s="47">
        <f t="shared" si="105"/>
        <v>0</v>
      </c>
      <c r="CV22" s="83">
        <f t="shared" si="106"/>
        <v>0</v>
      </c>
      <c r="CW22" s="47">
        <f t="shared" si="107"/>
        <v>0</v>
      </c>
      <c r="CX22" s="83">
        <f t="shared" si="108"/>
        <v>0</v>
      </c>
      <c r="CY22" s="47">
        <f>+IFERROR(VLOOKUP($C22,Presupuesto!$V:$Y,3,FALSE),0)</f>
        <v>0</v>
      </c>
      <c r="CZ22" s="83">
        <f t="shared" si="109"/>
        <v>0</v>
      </c>
      <c r="DB22" s="74">
        <f>+IFERROR(VLOOKUP($C22,Ventas!$BZ:$CC,4,FALSE),0)</f>
        <v>0</v>
      </c>
      <c r="DC22" s="74">
        <f>+IFERROR(VLOOKUP($C22,Ventas!$CE:$CH,4,FALSE),0)</f>
        <v>1</v>
      </c>
      <c r="DD22" s="74">
        <f>+IFERROR(VLOOKUP($C22,Ventas!$CJ:$CM,4,FALSE),0)</f>
        <v>0</v>
      </c>
      <c r="DE22" s="74">
        <f t="shared" si="110"/>
        <v>0</v>
      </c>
      <c r="DF22" s="83">
        <f t="shared" si="111"/>
        <v>0</v>
      </c>
      <c r="DG22" s="74">
        <f t="shared" si="112"/>
        <v>-1</v>
      </c>
      <c r="DH22" s="83">
        <f t="shared" si="113"/>
        <v>-1</v>
      </c>
      <c r="DI22" s="74">
        <f>+IFERROR(VLOOKUP($C22,Presupuesto!$AA:$AD,4,FALSE),0)</f>
        <v>0</v>
      </c>
      <c r="DJ22" s="83">
        <f t="shared" si="114"/>
        <v>0</v>
      </c>
      <c r="DL22" s="47">
        <f>+IFERROR(VLOOKUP($C22,Ventas!$BZ:$CC,3,FALSE),0)</f>
        <v>0</v>
      </c>
      <c r="DM22" s="47">
        <f>+IFERROR(VLOOKUP($C22,Ventas!$CE:$CH,3,FALSE),0)</f>
        <v>110289</v>
      </c>
      <c r="DN22" s="47">
        <f>+IFERROR(VLOOKUP($C22,Ventas!$CJ:$CM,3,FALSE),0)</f>
        <v>0</v>
      </c>
      <c r="DO22" s="47">
        <f t="shared" si="115"/>
        <v>0</v>
      </c>
      <c r="DP22" s="83">
        <f t="shared" si="116"/>
        <v>0</v>
      </c>
      <c r="DQ22" s="47">
        <f t="shared" si="117"/>
        <v>-110289</v>
      </c>
      <c r="DR22" s="83">
        <f t="shared" si="118"/>
        <v>-1</v>
      </c>
      <c r="DS22" s="47">
        <f>+IFERROR(VLOOKUP($C22,Presupuesto!$AA:$AD,3,FALSE),0)</f>
        <v>0</v>
      </c>
      <c r="DT22" s="83">
        <f t="shared" si="119"/>
        <v>0</v>
      </c>
    </row>
    <row r="23" spans="1:124" ht="17.25" x14ac:dyDescent="0.25">
      <c r="A23" s="10"/>
      <c r="B23" s="181"/>
      <c r="C23" s="45">
        <v>1141</v>
      </c>
      <c r="D23" s="46" t="s">
        <v>125</v>
      </c>
      <c r="E23" s="36"/>
      <c r="F23" s="74">
        <f>+IFERROR(VLOOKUP($C23,Ventas!$B:$E,4,FALSE),0)</f>
        <v>67</v>
      </c>
      <c r="G23" s="74">
        <f>+IFERROR(VLOOKUP($C23,Ventas!$G:$J,4,FALSE),0)</f>
        <v>59</v>
      </c>
      <c r="H23" s="74">
        <f>+IFERROR(VLOOKUP($C23,Ventas!$L:$O,4,FALSE),0)</f>
        <v>46</v>
      </c>
      <c r="I23" s="74">
        <f t="shared" si="60"/>
        <v>-21</v>
      </c>
      <c r="J23" s="83">
        <f t="shared" si="61"/>
        <v>-0.31343283582089554</v>
      </c>
      <c r="K23" s="74">
        <f t="shared" si="62"/>
        <v>-13</v>
      </c>
      <c r="L23" s="83">
        <f t="shared" si="63"/>
        <v>-0.22033898305084745</v>
      </c>
      <c r="M23" s="74">
        <f>+IFERROR(VLOOKUP($C23,Presupuesto!$B:$E,4,FALSE),0)</f>
        <v>50</v>
      </c>
      <c r="N23" s="83">
        <f t="shared" si="64"/>
        <v>0.92</v>
      </c>
      <c r="P23" s="47">
        <f>+IFERROR(VLOOKUP($C23,Ventas!$B:$E,3,FALSE),0)</f>
        <v>10016220</v>
      </c>
      <c r="Q23" s="47">
        <f>+IFERROR(VLOOKUP($C23,Ventas!$G:$J,3,FALSE),0)</f>
        <v>9749592</v>
      </c>
      <c r="R23" s="47">
        <f>+IFERROR(VLOOKUP($C23,Ventas!$L:$O,3,FALSE),0)</f>
        <v>5974522</v>
      </c>
      <c r="S23" s="47">
        <f t="shared" si="65"/>
        <v>-4041698</v>
      </c>
      <c r="T23" s="83">
        <f t="shared" si="66"/>
        <v>-0.40351529818634174</v>
      </c>
      <c r="U23" s="47">
        <f t="shared" si="67"/>
        <v>-3775070</v>
      </c>
      <c r="V23" s="83">
        <f t="shared" si="68"/>
        <v>-0.38720286961751837</v>
      </c>
      <c r="W23" s="47">
        <f>+IFERROR(VLOOKUP($C23,Presupuesto!$B:$E,3,FALSE),0)</f>
        <v>6250000</v>
      </c>
      <c r="X23" s="83">
        <f t="shared" si="69"/>
        <v>0.95592352000000003</v>
      </c>
      <c r="Z23" s="74">
        <f>+IFERROR(VLOOKUP($C23,Ventas!$R:$U,4,FALSE),0)</f>
        <v>1</v>
      </c>
      <c r="AA23" s="74">
        <f>+IFERROR(VLOOKUP($C23,Ventas!$W:$Z,4,FALSE),0)</f>
        <v>7</v>
      </c>
      <c r="AB23" s="74">
        <f>+IFERROR(VLOOKUP($C23,Ventas!$AB:$AE,4,FALSE),0)</f>
        <v>3</v>
      </c>
      <c r="AC23" s="74">
        <f t="shared" si="70"/>
        <v>2</v>
      </c>
      <c r="AD23" s="83">
        <f t="shared" si="71"/>
        <v>2</v>
      </c>
      <c r="AE23" s="74">
        <f t="shared" si="72"/>
        <v>-4</v>
      </c>
      <c r="AF23" s="83">
        <f t="shared" si="73"/>
        <v>-0.5714285714285714</v>
      </c>
      <c r="AG23" s="74">
        <f>+IFERROR(VLOOKUP($C23,Presupuesto!$G:$J,4,FALSE),0)</f>
        <v>5</v>
      </c>
      <c r="AH23" s="83">
        <f t="shared" si="74"/>
        <v>0.6</v>
      </c>
      <c r="AJ23" s="47">
        <f>+IFERROR(VLOOKUP($C23,Ventas!$R:$U,3,FALSE),0)</f>
        <v>211206.72</v>
      </c>
      <c r="AK23" s="47">
        <f>+IFERROR(VLOOKUP($C23,Ventas!$W:$Z,3,FALSE),0)</f>
        <v>1478447.04</v>
      </c>
      <c r="AL23" s="47">
        <f>+IFERROR(VLOOKUP($C23,Ventas!$AB:$AE,3,FALSE),0)</f>
        <v>633618</v>
      </c>
      <c r="AM23" s="47">
        <f t="shared" si="75"/>
        <v>422411.28</v>
      </c>
      <c r="AN23" s="83">
        <f t="shared" si="76"/>
        <v>1.9999897730526757</v>
      </c>
      <c r="AO23" s="47">
        <f t="shared" si="77"/>
        <v>-844829.04</v>
      </c>
      <c r="AP23" s="83">
        <f t="shared" si="78"/>
        <v>-0.5714300324210464</v>
      </c>
      <c r="AQ23" s="47">
        <f>+IFERROR(VLOOKUP($C23,Presupuesto!$G:$J,3,FALSE),0)</f>
        <v>1255000</v>
      </c>
      <c r="AR23" s="83">
        <f t="shared" si="79"/>
        <v>0.50487490039840632</v>
      </c>
      <c r="AT23" s="74">
        <f>+IFERROR(VLOOKUP($C23,Ventas!$AG:$AJ,4,FALSE),0)</f>
        <v>7</v>
      </c>
      <c r="AU23" s="74">
        <f>+IFERROR(VLOOKUP($C23,Ventas!$AL:$AO,4,FALSE),0)</f>
        <v>20</v>
      </c>
      <c r="AV23" s="74">
        <f>+IFERROR(VLOOKUP($C23,Ventas!$AQ:$AT,4,FALSE),0)</f>
        <v>4</v>
      </c>
      <c r="AW23" s="74">
        <f t="shared" si="80"/>
        <v>-3</v>
      </c>
      <c r="AX23" s="83">
        <f t="shared" si="81"/>
        <v>-0.42857142857142855</v>
      </c>
      <c r="AY23" s="74">
        <f t="shared" si="82"/>
        <v>-16</v>
      </c>
      <c r="AZ23" s="83">
        <f t="shared" si="83"/>
        <v>-0.8</v>
      </c>
      <c r="BA23" s="74">
        <f>+IFERROR(VLOOKUP($C23,Presupuesto!$L:$O,4,FALSE),0)</f>
        <v>13</v>
      </c>
      <c r="BB23" s="83">
        <f t="shared" si="84"/>
        <v>0.30769230769230771</v>
      </c>
      <c r="BD23" s="47">
        <f>+IFERROR(VLOOKUP($C23,Ventas!$AG:$AJ,3,FALSE),0)</f>
        <v>3554850</v>
      </c>
      <c r="BE23" s="47">
        <f>+IFERROR(VLOOKUP($C23,Ventas!$AL:$AO,3,FALSE),0)</f>
        <v>9610300</v>
      </c>
      <c r="BF23" s="47">
        <f>+IFERROR(VLOOKUP($C23,Ventas!$AQ:$AT,3,FALSE),0)</f>
        <v>1892500</v>
      </c>
      <c r="BG23" s="47">
        <f t="shared" si="85"/>
        <v>-1662350</v>
      </c>
      <c r="BH23" s="83">
        <f t="shared" si="86"/>
        <v>-0.46762873257662069</v>
      </c>
      <c r="BI23" s="47">
        <f t="shared" si="87"/>
        <v>-7717800</v>
      </c>
      <c r="BJ23" s="83">
        <f t="shared" si="88"/>
        <v>-0.80307586651821483</v>
      </c>
      <c r="BK23" s="47">
        <f>+IFERROR(VLOOKUP($C23,Presupuesto!$L:$O,3,FALSE),0)</f>
        <v>4428571.4285714282</v>
      </c>
      <c r="BL23" s="83">
        <f t="shared" si="89"/>
        <v>0.42733870967741938</v>
      </c>
      <c r="BN23" s="74">
        <f>+IFERROR(VLOOKUP($C23,Ventas!$AV:$AY,4,FALSE),0)</f>
        <v>0</v>
      </c>
      <c r="BO23" s="74">
        <f>+IFERROR(VLOOKUP($C23,Ventas!$BA:$BD,4,FALSE),0)</f>
        <v>68</v>
      </c>
      <c r="BP23" s="74">
        <f>+IFERROR(VLOOKUP($C23,Ventas!$BF:$BI,4,FALSE),0)</f>
        <v>47</v>
      </c>
      <c r="BQ23" s="74">
        <f t="shared" si="90"/>
        <v>47</v>
      </c>
      <c r="BR23" s="83">
        <f t="shared" si="91"/>
        <v>0</v>
      </c>
      <c r="BS23" s="74">
        <f t="shared" si="92"/>
        <v>-21</v>
      </c>
      <c r="BT23" s="83">
        <f t="shared" si="93"/>
        <v>-0.30882352941176472</v>
      </c>
      <c r="BU23" s="74">
        <f>+IFERROR(VLOOKUP($C23,Presupuesto!$Q:$T,4,FALSE),0)</f>
        <v>60</v>
      </c>
      <c r="BV23" s="83">
        <f t="shared" si="94"/>
        <v>0.78333333333333333</v>
      </c>
      <c r="BX23" s="47">
        <f>+IFERROR(VLOOKUP($C23,Ventas!$AV:$AY,3,FALSE),0)</f>
        <v>0</v>
      </c>
      <c r="BY23" s="47">
        <f>+IFERROR(VLOOKUP($C23,Ventas!$BA:$BD,3,FALSE),0)</f>
        <v>448800</v>
      </c>
      <c r="BZ23" s="47">
        <f>+IFERROR(VLOOKUP($C23,Ventas!$BF:$BI,3,FALSE),0)</f>
        <v>11067721</v>
      </c>
      <c r="CA23" s="47">
        <f t="shared" si="95"/>
        <v>11067721</v>
      </c>
      <c r="CB23" s="83">
        <f t="shared" si="96"/>
        <v>0</v>
      </c>
      <c r="CC23" s="47">
        <f t="shared" si="97"/>
        <v>10618921</v>
      </c>
      <c r="CD23" s="83">
        <f t="shared" si="98"/>
        <v>23.660697415329768</v>
      </c>
      <c r="CE23" s="47">
        <f>+IFERROR(VLOOKUP($C23,Presupuesto!$Q:$T,3,FALSE),0)</f>
        <v>396000</v>
      </c>
      <c r="CF23" s="83">
        <f t="shared" si="99"/>
        <v>27.948790404040405</v>
      </c>
      <c r="CH23" s="74">
        <f>+IFERROR(VLOOKUP($C23,Ventas!$BK:$BN,4,FALSE),0)</f>
        <v>0</v>
      </c>
      <c r="CI23" s="74">
        <f>+IFERROR(VLOOKUP($C23,Ventas!$BP:$BS,4,FALSE),0)</f>
        <v>0</v>
      </c>
      <c r="CJ23" s="74">
        <f>+IFERROR(VLOOKUP($C23,Ventas!$BU:$BX,4,FALSE),0)</f>
        <v>0</v>
      </c>
      <c r="CK23" s="74">
        <f t="shared" si="100"/>
        <v>0</v>
      </c>
      <c r="CL23" s="83">
        <f t="shared" si="101"/>
        <v>0</v>
      </c>
      <c r="CM23" s="74">
        <f t="shared" si="102"/>
        <v>0</v>
      </c>
      <c r="CN23" s="83">
        <f t="shared" si="103"/>
        <v>0</v>
      </c>
      <c r="CO23" s="74">
        <f>+IFERROR(VLOOKUP($C23,Presupuesto!$V:$Y,4,FALSE),0)</f>
        <v>0</v>
      </c>
      <c r="CP23" s="83">
        <f t="shared" si="104"/>
        <v>0</v>
      </c>
      <c r="CR23" s="47">
        <f>+IFERROR(VLOOKUP($C23,Ventas!$BK:$BN,3,FALSE),0)</f>
        <v>0</v>
      </c>
      <c r="CS23" s="47">
        <f>+IFERROR(VLOOKUP($C23,Ventas!$BP:$BS,3,FALSE),0)</f>
        <v>0</v>
      </c>
      <c r="CT23" s="47">
        <f>+IFERROR(VLOOKUP($C23,Ventas!$BU:$BX,3,FALSE),0)</f>
        <v>0</v>
      </c>
      <c r="CU23" s="47">
        <f t="shared" si="105"/>
        <v>0</v>
      </c>
      <c r="CV23" s="83">
        <f t="shared" si="106"/>
        <v>0</v>
      </c>
      <c r="CW23" s="47">
        <f t="shared" si="107"/>
        <v>0</v>
      </c>
      <c r="CX23" s="83">
        <f t="shared" si="108"/>
        <v>0</v>
      </c>
      <c r="CY23" s="47">
        <f>+IFERROR(VLOOKUP($C23,Presupuesto!$V:$Y,3,FALSE),0)</f>
        <v>0</v>
      </c>
      <c r="CZ23" s="83">
        <f t="shared" si="109"/>
        <v>0</v>
      </c>
      <c r="DB23" s="74">
        <f>+IFERROR(VLOOKUP($C23,Ventas!$BZ:$CC,4,FALSE),0)</f>
        <v>0</v>
      </c>
      <c r="DC23" s="74">
        <f>+IFERROR(VLOOKUP($C23,Ventas!$CE:$CH,4,FALSE),0)</f>
        <v>3</v>
      </c>
      <c r="DD23" s="74">
        <f>+IFERROR(VLOOKUP($C23,Ventas!$CJ:$CM,4,FALSE),0)</f>
        <v>3</v>
      </c>
      <c r="DE23" s="74">
        <f t="shared" si="110"/>
        <v>3</v>
      </c>
      <c r="DF23" s="83">
        <f t="shared" si="111"/>
        <v>0</v>
      </c>
      <c r="DG23" s="74">
        <f t="shared" si="112"/>
        <v>0</v>
      </c>
      <c r="DH23" s="83">
        <f t="shared" si="113"/>
        <v>0</v>
      </c>
      <c r="DI23" s="74">
        <f>+IFERROR(VLOOKUP($C23,Presupuesto!$AA:$AD,4,FALSE),0)</f>
        <v>0</v>
      </c>
      <c r="DJ23" s="83">
        <f t="shared" si="114"/>
        <v>0</v>
      </c>
      <c r="DL23" s="47">
        <f>+IFERROR(VLOOKUP($C23,Ventas!$BZ:$CC,3,FALSE),0)</f>
        <v>0</v>
      </c>
      <c r="DM23" s="47">
        <f>+IFERROR(VLOOKUP($C23,Ventas!$CE:$CH,3,FALSE),0)</f>
        <v>330867</v>
      </c>
      <c r="DN23" s="47">
        <f>+IFERROR(VLOOKUP($C23,Ventas!$CJ:$CM,3,FALSE),0)</f>
        <v>330867</v>
      </c>
      <c r="DO23" s="47">
        <f t="shared" si="115"/>
        <v>330867</v>
      </c>
      <c r="DP23" s="83">
        <f t="shared" si="116"/>
        <v>0</v>
      </c>
      <c r="DQ23" s="47">
        <f t="shared" si="117"/>
        <v>0</v>
      </c>
      <c r="DR23" s="83">
        <f t="shared" si="118"/>
        <v>0</v>
      </c>
      <c r="DS23" s="47">
        <f>+IFERROR(VLOOKUP($C23,Presupuesto!$AA:$AD,3,FALSE),0)</f>
        <v>0</v>
      </c>
      <c r="DT23" s="83">
        <f t="shared" si="119"/>
        <v>0</v>
      </c>
    </row>
    <row r="24" spans="1:124" ht="17.25" x14ac:dyDescent="0.25">
      <c r="A24" s="10"/>
      <c r="B24" s="181"/>
      <c r="C24" s="45">
        <v>1178</v>
      </c>
      <c r="D24" s="46" t="s">
        <v>89</v>
      </c>
      <c r="E24" s="36"/>
      <c r="F24" s="74">
        <f>+IFERROR(VLOOKUP($C24,Ventas!$B:$E,4,FALSE),0)</f>
        <v>1</v>
      </c>
      <c r="G24" s="74">
        <f>+IFERROR(VLOOKUP($C24,Ventas!$G:$J,4,FALSE),0)</f>
        <v>3</v>
      </c>
      <c r="H24" s="74">
        <f>+IFERROR(VLOOKUP($C24,Ventas!$L:$O,4,FALSE),0)</f>
        <v>5</v>
      </c>
      <c r="I24" s="74">
        <f t="shared" si="60"/>
        <v>4</v>
      </c>
      <c r="J24" s="83">
        <f t="shared" si="61"/>
        <v>4</v>
      </c>
      <c r="K24" s="74">
        <f t="shared" si="62"/>
        <v>2</v>
      </c>
      <c r="L24" s="83">
        <f t="shared" si="63"/>
        <v>0.66666666666666663</v>
      </c>
      <c r="M24" s="74">
        <f>+IFERROR(VLOOKUP($C24,Presupuesto!$B:$E,4,FALSE),0)</f>
        <v>8</v>
      </c>
      <c r="N24" s="83">
        <f t="shared" si="64"/>
        <v>0.625</v>
      </c>
      <c r="P24" s="47">
        <f>+IFERROR(VLOOKUP($C24,Ventas!$B:$E,3,FALSE),0)</f>
        <v>125995</v>
      </c>
      <c r="Q24" s="47">
        <f>+IFERROR(VLOOKUP($C24,Ventas!$G:$J,3,FALSE),0)</f>
        <v>572824</v>
      </c>
      <c r="R24" s="47">
        <f>+IFERROR(VLOOKUP($C24,Ventas!$L:$O,3,FALSE),0)</f>
        <v>589064</v>
      </c>
      <c r="S24" s="47">
        <f t="shared" si="65"/>
        <v>463069</v>
      </c>
      <c r="T24" s="83">
        <f t="shared" si="66"/>
        <v>3.6752966387555062</v>
      </c>
      <c r="U24" s="47">
        <f t="shared" si="67"/>
        <v>16240</v>
      </c>
      <c r="V24" s="83">
        <f t="shared" si="68"/>
        <v>2.835076742594584E-2</v>
      </c>
      <c r="W24" s="47">
        <f>+IFERROR(VLOOKUP($C24,Presupuesto!$B:$E,3,FALSE),0)</f>
        <v>1000000</v>
      </c>
      <c r="X24" s="83">
        <f t="shared" si="69"/>
        <v>0.58906400000000003</v>
      </c>
      <c r="Z24" s="74">
        <f>+IFERROR(VLOOKUP($C24,Ventas!$R:$U,4,FALSE),0)</f>
        <v>3</v>
      </c>
      <c r="AA24" s="74">
        <f>+IFERROR(VLOOKUP($C24,Ventas!$W:$Z,4,FALSE),0)</f>
        <v>21</v>
      </c>
      <c r="AB24" s="74">
        <f>+IFERROR(VLOOKUP($C24,Ventas!$AB:$AE,4,FALSE),0)</f>
        <v>8</v>
      </c>
      <c r="AC24" s="74">
        <f t="shared" si="70"/>
        <v>5</v>
      </c>
      <c r="AD24" s="83">
        <f t="shared" si="71"/>
        <v>1.6666666666666667</v>
      </c>
      <c r="AE24" s="74">
        <f t="shared" si="72"/>
        <v>-13</v>
      </c>
      <c r="AF24" s="83">
        <f t="shared" si="73"/>
        <v>-0.61904761904761907</v>
      </c>
      <c r="AG24" s="74">
        <f>+IFERROR(VLOOKUP($C24,Presupuesto!$G:$J,4,FALSE),0)</f>
        <v>20</v>
      </c>
      <c r="AH24" s="83">
        <f t="shared" si="74"/>
        <v>0.4</v>
      </c>
      <c r="AJ24" s="47">
        <f>+IFERROR(VLOOKUP($C24,Ventas!$R:$U,3,FALSE),0)</f>
        <v>633620.16</v>
      </c>
      <c r="AK24" s="47">
        <f>+IFERROR(VLOOKUP($C24,Ventas!$W:$Z,3,FALSE),0)</f>
        <v>4454737.7600000016</v>
      </c>
      <c r="AL24" s="47">
        <f>+IFERROR(VLOOKUP($C24,Ventas!$AB:$AE,3,FALSE),0)</f>
        <v>1689648</v>
      </c>
      <c r="AM24" s="47">
        <f t="shared" si="75"/>
        <v>1056027.8399999999</v>
      </c>
      <c r="AN24" s="83">
        <f t="shared" si="76"/>
        <v>1.6666575760468225</v>
      </c>
      <c r="AO24" s="47">
        <f t="shared" si="77"/>
        <v>-2765089.7600000016</v>
      </c>
      <c r="AP24" s="83">
        <f t="shared" si="78"/>
        <v>-0.62070763958954134</v>
      </c>
      <c r="AQ24" s="47">
        <f>+IFERROR(VLOOKUP($C24,Presupuesto!$G:$J,3,FALSE),0)</f>
        <v>5020000</v>
      </c>
      <c r="AR24" s="83">
        <f t="shared" si="79"/>
        <v>0.33658326693227092</v>
      </c>
      <c r="AT24" s="74">
        <f>+IFERROR(VLOOKUP($C24,Ventas!$AG:$AJ,4,FALSE),0)</f>
        <v>7</v>
      </c>
      <c r="AU24" s="74">
        <f>+IFERROR(VLOOKUP($C24,Ventas!$AL:$AO,4,FALSE),0)</f>
        <v>9</v>
      </c>
      <c r="AV24" s="74">
        <f>+IFERROR(VLOOKUP($C24,Ventas!$AQ:$AT,4,FALSE),0)</f>
        <v>6</v>
      </c>
      <c r="AW24" s="74">
        <f t="shared" si="80"/>
        <v>-1</v>
      </c>
      <c r="AX24" s="83">
        <f t="shared" si="81"/>
        <v>-0.14285714285714285</v>
      </c>
      <c r="AY24" s="74">
        <f t="shared" si="82"/>
        <v>-3</v>
      </c>
      <c r="AZ24" s="83">
        <f t="shared" si="83"/>
        <v>-0.33333333333333331</v>
      </c>
      <c r="BA24" s="74">
        <f>+IFERROR(VLOOKUP($C24,Presupuesto!$L:$O,4,FALSE),0)</f>
        <v>13</v>
      </c>
      <c r="BB24" s="83">
        <f t="shared" si="84"/>
        <v>0.46153846153846156</v>
      </c>
      <c r="BD24" s="47">
        <f>+IFERROR(VLOOKUP($C24,Ventas!$AG:$AJ,3,FALSE),0)</f>
        <v>3255600</v>
      </c>
      <c r="BE24" s="47">
        <f>+IFERROR(VLOOKUP($C24,Ventas!$AL:$AO,3,FALSE),0)</f>
        <v>3932600</v>
      </c>
      <c r="BF24" s="47">
        <f>+IFERROR(VLOOKUP($C24,Ventas!$AQ:$AT,3,FALSE),0)</f>
        <v>2900400</v>
      </c>
      <c r="BG24" s="47">
        <f t="shared" si="85"/>
        <v>-355200</v>
      </c>
      <c r="BH24" s="83">
        <f t="shared" si="86"/>
        <v>-0.10910431256911168</v>
      </c>
      <c r="BI24" s="47">
        <f t="shared" si="87"/>
        <v>-1032200</v>
      </c>
      <c r="BJ24" s="83">
        <f t="shared" si="88"/>
        <v>-0.26247266439505673</v>
      </c>
      <c r="BK24" s="47">
        <f>+IFERROR(VLOOKUP($C24,Presupuesto!$L:$O,3,FALSE),0)</f>
        <v>4428571.4285714282</v>
      </c>
      <c r="BL24" s="83">
        <f t="shared" si="89"/>
        <v>0.65492903225806454</v>
      </c>
      <c r="BN24" s="74">
        <f>+IFERROR(VLOOKUP($C24,Ventas!$AV:$AY,4,FALSE),0)</f>
        <v>0</v>
      </c>
      <c r="BO24" s="74">
        <f>+IFERROR(VLOOKUP($C24,Ventas!$BA:$BD,4,FALSE),0)</f>
        <v>29</v>
      </c>
      <c r="BP24" s="74">
        <f>+IFERROR(VLOOKUP($C24,Ventas!$BF:$BI,4,FALSE),0)</f>
        <v>16</v>
      </c>
      <c r="BQ24" s="74">
        <f t="shared" si="90"/>
        <v>16</v>
      </c>
      <c r="BR24" s="83">
        <f t="shared" si="91"/>
        <v>0</v>
      </c>
      <c r="BS24" s="74">
        <f t="shared" si="92"/>
        <v>-13</v>
      </c>
      <c r="BT24" s="83">
        <f t="shared" si="93"/>
        <v>-0.44827586206896552</v>
      </c>
      <c r="BU24" s="74">
        <f>+IFERROR(VLOOKUP($C24,Presupuesto!$Q:$T,4,FALSE),0)</f>
        <v>30</v>
      </c>
      <c r="BV24" s="83">
        <f t="shared" si="94"/>
        <v>0.53333333333333333</v>
      </c>
      <c r="BX24" s="47">
        <f>+IFERROR(VLOOKUP($C24,Ventas!$AV:$AY,3,FALSE),0)</f>
        <v>0</v>
      </c>
      <c r="BY24" s="47">
        <f>+IFERROR(VLOOKUP($C24,Ventas!$BA:$BD,3,FALSE),0)</f>
        <v>191400</v>
      </c>
      <c r="BZ24" s="47">
        <f>+IFERROR(VLOOKUP($C24,Ventas!$BF:$BI,3,FALSE),0)</f>
        <v>6473427</v>
      </c>
      <c r="CA24" s="47">
        <f t="shared" si="95"/>
        <v>6473427</v>
      </c>
      <c r="CB24" s="83">
        <f t="shared" si="96"/>
        <v>0</v>
      </c>
      <c r="CC24" s="47">
        <f t="shared" si="97"/>
        <v>6282027</v>
      </c>
      <c r="CD24" s="83">
        <f t="shared" si="98"/>
        <v>32.821457680250781</v>
      </c>
      <c r="CE24" s="47">
        <f>+IFERROR(VLOOKUP($C24,Presupuesto!$Q:$T,3,FALSE),0)</f>
        <v>198000</v>
      </c>
      <c r="CF24" s="83">
        <f t="shared" si="99"/>
        <v>32.69407575757576</v>
      </c>
      <c r="CH24" s="74">
        <f>+IFERROR(VLOOKUP($C24,Ventas!$BK:$BN,4,FALSE),0)</f>
        <v>0</v>
      </c>
      <c r="CI24" s="74">
        <f>+IFERROR(VLOOKUP($C24,Ventas!$BP:$BS,4,FALSE),0)</f>
        <v>0</v>
      </c>
      <c r="CJ24" s="74">
        <f>+IFERROR(VLOOKUP($C24,Ventas!$BU:$BX,4,FALSE),0)</f>
        <v>0</v>
      </c>
      <c r="CK24" s="74">
        <f t="shared" si="100"/>
        <v>0</v>
      </c>
      <c r="CL24" s="83">
        <f t="shared" si="101"/>
        <v>0</v>
      </c>
      <c r="CM24" s="74">
        <f t="shared" si="102"/>
        <v>0</v>
      </c>
      <c r="CN24" s="83">
        <f t="shared" si="103"/>
        <v>0</v>
      </c>
      <c r="CO24" s="74">
        <f>+IFERROR(VLOOKUP($C24,Presupuesto!$V:$Y,4,FALSE),0)</f>
        <v>0</v>
      </c>
      <c r="CP24" s="83">
        <f t="shared" si="104"/>
        <v>0</v>
      </c>
      <c r="CR24" s="47">
        <f>+IFERROR(VLOOKUP($C24,Ventas!$BK:$BN,3,FALSE),0)</f>
        <v>0</v>
      </c>
      <c r="CS24" s="47">
        <f>+IFERROR(VLOOKUP($C24,Ventas!$BP:$BS,3,FALSE),0)</f>
        <v>0</v>
      </c>
      <c r="CT24" s="47">
        <f>+IFERROR(VLOOKUP($C24,Ventas!$BU:$BX,3,FALSE),0)</f>
        <v>0</v>
      </c>
      <c r="CU24" s="47">
        <f t="shared" si="105"/>
        <v>0</v>
      </c>
      <c r="CV24" s="83">
        <f t="shared" si="106"/>
        <v>0</v>
      </c>
      <c r="CW24" s="47">
        <f t="shared" si="107"/>
        <v>0</v>
      </c>
      <c r="CX24" s="83">
        <f t="shared" si="108"/>
        <v>0</v>
      </c>
      <c r="CY24" s="47">
        <f>+IFERROR(VLOOKUP($C24,Presupuesto!$V:$Y,3,FALSE),0)</f>
        <v>0</v>
      </c>
      <c r="CZ24" s="83">
        <f t="shared" si="109"/>
        <v>0</v>
      </c>
      <c r="DB24" s="74">
        <f>+IFERROR(VLOOKUP($C24,Ventas!$BZ:$CC,4,FALSE),0)</f>
        <v>0</v>
      </c>
      <c r="DC24" s="74">
        <f>+IFERROR(VLOOKUP($C24,Ventas!$CE:$CH,4,FALSE),0)</f>
        <v>2</v>
      </c>
      <c r="DD24" s="74">
        <f>+IFERROR(VLOOKUP($C24,Ventas!$CJ:$CM,4,FALSE),0)</f>
        <v>3</v>
      </c>
      <c r="DE24" s="74">
        <f t="shared" si="110"/>
        <v>3</v>
      </c>
      <c r="DF24" s="83">
        <f t="shared" si="111"/>
        <v>0</v>
      </c>
      <c r="DG24" s="74">
        <f t="shared" si="112"/>
        <v>1</v>
      </c>
      <c r="DH24" s="83">
        <f t="shared" si="113"/>
        <v>0.5</v>
      </c>
      <c r="DI24" s="74">
        <f>+IFERROR(VLOOKUP($C24,Presupuesto!$AA:$AD,4,FALSE),0)</f>
        <v>0</v>
      </c>
      <c r="DJ24" s="83">
        <f t="shared" si="114"/>
        <v>0</v>
      </c>
      <c r="DL24" s="47">
        <f>+IFERROR(VLOOKUP($C24,Ventas!$BZ:$CC,3,FALSE),0)</f>
        <v>0</v>
      </c>
      <c r="DM24" s="47">
        <f>+IFERROR(VLOOKUP($C24,Ventas!$CE:$CH,3,FALSE),0)</f>
        <v>220578</v>
      </c>
      <c r="DN24" s="47">
        <f>+IFERROR(VLOOKUP($C24,Ventas!$CJ:$CM,3,FALSE),0)</f>
        <v>330867</v>
      </c>
      <c r="DO24" s="47">
        <f t="shared" si="115"/>
        <v>330867</v>
      </c>
      <c r="DP24" s="83">
        <f t="shared" si="116"/>
        <v>0</v>
      </c>
      <c r="DQ24" s="47">
        <f t="shared" si="117"/>
        <v>110289</v>
      </c>
      <c r="DR24" s="83">
        <f t="shared" si="118"/>
        <v>0.5</v>
      </c>
      <c r="DS24" s="47">
        <f>+IFERROR(VLOOKUP($C24,Presupuesto!$AA:$AD,3,FALSE),0)</f>
        <v>0</v>
      </c>
      <c r="DT24" s="83">
        <f t="shared" si="119"/>
        <v>0</v>
      </c>
    </row>
    <row r="25" spans="1:124" ht="17.25" x14ac:dyDescent="0.25">
      <c r="A25" s="10"/>
      <c r="B25" s="181"/>
      <c r="C25" s="45">
        <v>1039</v>
      </c>
      <c r="D25" s="46" t="s">
        <v>118</v>
      </c>
      <c r="E25" s="36"/>
      <c r="F25" s="74">
        <f>+IFERROR(VLOOKUP($C25,Ventas!$B:$E,4,FALSE),0)</f>
        <v>26</v>
      </c>
      <c r="G25" s="74">
        <f>+IFERROR(VLOOKUP($C25,Ventas!$G:$J,4,FALSE),0)</f>
        <v>30</v>
      </c>
      <c r="H25" s="74">
        <f>+IFERROR(VLOOKUP($C25,Ventas!$L:$O,4,FALSE),0)</f>
        <v>16</v>
      </c>
      <c r="I25" s="74">
        <f t="shared" si="60"/>
        <v>-10</v>
      </c>
      <c r="J25" s="83">
        <f t="shared" si="61"/>
        <v>-0.38461538461538464</v>
      </c>
      <c r="K25" s="74">
        <f t="shared" si="62"/>
        <v>-14</v>
      </c>
      <c r="L25" s="83">
        <f t="shared" si="63"/>
        <v>-0.46666666666666667</v>
      </c>
      <c r="M25" s="74">
        <f>+IFERROR(VLOOKUP($C25,Presupuesto!$B:$E,4,FALSE),0)</f>
        <v>31.900000000000002</v>
      </c>
      <c r="N25" s="83">
        <f t="shared" si="64"/>
        <v>0.50156739811912221</v>
      </c>
      <c r="P25" s="47">
        <f>+IFERROR(VLOOKUP($C25,Ventas!$B:$E,3,FALSE),0)</f>
        <v>3529137</v>
      </c>
      <c r="Q25" s="47">
        <f>+IFERROR(VLOOKUP($C25,Ventas!$G:$J,3,FALSE),0)</f>
        <v>3820139</v>
      </c>
      <c r="R25" s="47">
        <f>+IFERROR(VLOOKUP($C25,Ventas!$L:$O,3,FALSE),0)</f>
        <v>1697961</v>
      </c>
      <c r="S25" s="47">
        <f t="shared" si="65"/>
        <v>-1831176</v>
      </c>
      <c r="T25" s="83">
        <f t="shared" si="66"/>
        <v>-0.51887359430931701</v>
      </c>
      <c r="U25" s="47">
        <f t="shared" si="67"/>
        <v>-2122178</v>
      </c>
      <c r="V25" s="83">
        <f t="shared" si="68"/>
        <v>-0.55552376497294997</v>
      </c>
      <c r="W25" s="47">
        <f>+IFERROR(VLOOKUP($C25,Presupuesto!$B:$E,3,FALSE),0)</f>
        <v>3987500.0000000005</v>
      </c>
      <c r="X25" s="83">
        <f t="shared" si="69"/>
        <v>0.42582094043887142</v>
      </c>
      <c r="Z25" s="74">
        <f>+IFERROR(VLOOKUP($C25,Ventas!$R:$U,4,FALSE),0)</f>
        <v>0</v>
      </c>
      <c r="AA25" s="74">
        <f>+IFERROR(VLOOKUP($C25,Ventas!$W:$Z,4,FALSE),0)</f>
        <v>2</v>
      </c>
      <c r="AB25" s="74">
        <f>+IFERROR(VLOOKUP($C25,Ventas!$AB:$AE,4,FALSE),0)</f>
        <v>0</v>
      </c>
      <c r="AC25" s="74">
        <f t="shared" si="70"/>
        <v>0</v>
      </c>
      <c r="AD25" s="83">
        <f t="shared" si="71"/>
        <v>0</v>
      </c>
      <c r="AE25" s="74">
        <f t="shared" si="72"/>
        <v>-2</v>
      </c>
      <c r="AF25" s="83">
        <f t="shared" si="73"/>
        <v>-1</v>
      </c>
      <c r="AG25" s="74">
        <f>+IFERROR(VLOOKUP($C25,Presupuesto!$G:$J,4,FALSE),0)</f>
        <v>0</v>
      </c>
      <c r="AH25" s="83">
        <f t="shared" si="74"/>
        <v>0</v>
      </c>
      <c r="AJ25" s="47">
        <f>+IFERROR(VLOOKUP($C25,Ventas!$R:$U,3,FALSE),0)</f>
        <v>0</v>
      </c>
      <c r="AK25" s="47">
        <f>+IFERROR(VLOOKUP($C25,Ventas!$W:$Z,3,FALSE),0)</f>
        <v>422413.44</v>
      </c>
      <c r="AL25" s="47">
        <f>+IFERROR(VLOOKUP($C25,Ventas!$AB:$AE,3,FALSE),0)</f>
        <v>0</v>
      </c>
      <c r="AM25" s="47">
        <f t="shared" si="75"/>
        <v>0</v>
      </c>
      <c r="AN25" s="83">
        <f t="shared" si="76"/>
        <v>0</v>
      </c>
      <c r="AO25" s="47">
        <f t="shared" si="77"/>
        <v>-422413.44</v>
      </c>
      <c r="AP25" s="83">
        <f t="shared" si="78"/>
        <v>-1</v>
      </c>
      <c r="AQ25" s="47">
        <f>+IFERROR(VLOOKUP($C25,Presupuesto!$G:$J,3,FALSE),0)</f>
        <v>0</v>
      </c>
      <c r="AR25" s="83">
        <f t="shared" si="79"/>
        <v>0</v>
      </c>
      <c r="AT25" s="74">
        <f>+IFERROR(VLOOKUP($C25,Ventas!$AG:$AJ,4,FALSE),0)</f>
        <v>1</v>
      </c>
      <c r="AU25" s="74">
        <f>+IFERROR(VLOOKUP($C25,Ventas!$AL:$AO,4,FALSE),0)</f>
        <v>7</v>
      </c>
      <c r="AV25" s="74">
        <f>+IFERROR(VLOOKUP($C25,Ventas!$AQ:$AT,4,FALSE),0)</f>
        <v>3</v>
      </c>
      <c r="AW25" s="74">
        <f t="shared" si="80"/>
        <v>2</v>
      </c>
      <c r="AX25" s="83">
        <f t="shared" si="81"/>
        <v>2</v>
      </c>
      <c r="AY25" s="74">
        <f t="shared" si="82"/>
        <v>-4</v>
      </c>
      <c r="AZ25" s="83">
        <f t="shared" si="83"/>
        <v>-0.5714285714285714</v>
      </c>
      <c r="BA25" s="74">
        <f>+IFERROR(VLOOKUP($C25,Presupuesto!$L:$O,4,FALSE),0)</f>
        <v>13</v>
      </c>
      <c r="BB25" s="83">
        <f t="shared" si="84"/>
        <v>0.23076923076923078</v>
      </c>
      <c r="BD25" s="47">
        <f>+IFERROR(VLOOKUP($C25,Ventas!$AG:$AJ,3,FALSE),0)</f>
        <v>472950</v>
      </c>
      <c r="BE25" s="47">
        <f>+IFERROR(VLOOKUP($C25,Ventas!$AL:$AO,3,FALSE),0)</f>
        <v>3234800</v>
      </c>
      <c r="BF25" s="47">
        <f>+IFERROR(VLOOKUP($C25,Ventas!$AQ:$AT,3,FALSE),0)</f>
        <v>1417950</v>
      </c>
      <c r="BG25" s="47">
        <f t="shared" si="85"/>
        <v>945000</v>
      </c>
      <c r="BH25" s="83">
        <f t="shared" si="86"/>
        <v>1.9980970504281637</v>
      </c>
      <c r="BI25" s="47">
        <f t="shared" si="87"/>
        <v>-1816850</v>
      </c>
      <c r="BJ25" s="83">
        <f t="shared" si="88"/>
        <v>-0.56165759861506126</v>
      </c>
      <c r="BK25" s="47">
        <f>+IFERROR(VLOOKUP($C25,Presupuesto!$L:$O,3,FALSE),0)</f>
        <v>4428571.4285714282</v>
      </c>
      <c r="BL25" s="83">
        <f t="shared" si="89"/>
        <v>0.32018225806451617</v>
      </c>
      <c r="BN25" s="74">
        <f>+IFERROR(VLOOKUP($C25,Ventas!$AV:$AY,4,FALSE),0)</f>
        <v>0</v>
      </c>
      <c r="BO25" s="74">
        <f>+IFERROR(VLOOKUP($C25,Ventas!$BA:$BD,4,FALSE),0)</f>
        <v>6</v>
      </c>
      <c r="BP25" s="74">
        <f>+IFERROR(VLOOKUP($C25,Ventas!$BF:$BI,4,FALSE),0)</f>
        <v>3</v>
      </c>
      <c r="BQ25" s="74">
        <f t="shared" si="90"/>
        <v>3</v>
      </c>
      <c r="BR25" s="83">
        <f t="shared" si="91"/>
        <v>0</v>
      </c>
      <c r="BS25" s="74">
        <f t="shared" si="92"/>
        <v>-3</v>
      </c>
      <c r="BT25" s="83">
        <f t="shared" si="93"/>
        <v>-0.5</v>
      </c>
      <c r="BU25" s="74">
        <f>+IFERROR(VLOOKUP($C25,Presupuesto!$Q:$T,4,FALSE),0)</f>
        <v>16</v>
      </c>
      <c r="BV25" s="83">
        <f t="shared" si="94"/>
        <v>0.1875</v>
      </c>
      <c r="BX25" s="47">
        <f>+IFERROR(VLOOKUP($C25,Ventas!$AV:$AY,3,FALSE),0)</f>
        <v>0</v>
      </c>
      <c r="BY25" s="47">
        <f>+IFERROR(VLOOKUP($C25,Ventas!$BA:$BD,3,FALSE),0)</f>
        <v>39600</v>
      </c>
      <c r="BZ25" s="47">
        <f>+IFERROR(VLOOKUP($C25,Ventas!$BF:$BI,3,FALSE),0)</f>
        <v>1417950</v>
      </c>
      <c r="CA25" s="47">
        <f t="shared" si="95"/>
        <v>1417950</v>
      </c>
      <c r="CB25" s="83">
        <f t="shared" si="96"/>
        <v>0</v>
      </c>
      <c r="CC25" s="47">
        <f t="shared" si="97"/>
        <v>1378350</v>
      </c>
      <c r="CD25" s="83">
        <f t="shared" si="98"/>
        <v>34.80681818181818</v>
      </c>
      <c r="CE25" s="47">
        <f>+IFERROR(VLOOKUP($C25,Presupuesto!$Q:$T,3,FALSE),0)</f>
        <v>105600</v>
      </c>
      <c r="CF25" s="83">
        <f t="shared" si="99"/>
        <v>13.427556818181818</v>
      </c>
      <c r="CH25" s="74">
        <f>+IFERROR(VLOOKUP($C25,Ventas!$BK:$BN,4,FALSE),0)</f>
        <v>0</v>
      </c>
      <c r="CI25" s="74">
        <f>+IFERROR(VLOOKUP($C25,Ventas!$BP:$BS,4,FALSE),0)</f>
        <v>0</v>
      </c>
      <c r="CJ25" s="74">
        <f>+IFERROR(VLOOKUP($C25,Ventas!$BU:$BX,4,FALSE),0)</f>
        <v>0</v>
      </c>
      <c r="CK25" s="74">
        <f t="shared" si="100"/>
        <v>0</v>
      </c>
      <c r="CL25" s="83">
        <f t="shared" si="101"/>
        <v>0</v>
      </c>
      <c r="CM25" s="74">
        <f t="shared" si="102"/>
        <v>0</v>
      </c>
      <c r="CN25" s="83">
        <f t="shared" si="103"/>
        <v>0</v>
      </c>
      <c r="CO25" s="74">
        <f>+IFERROR(VLOOKUP($C25,Presupuesto!$V:$Y,4,FALSE),0)</f>
        <v>0</v>
      </c>
      <c r="CP25" s="83">
        <f t="shared" si="104"/>
        <v>0</v>
      </c>
      <c r="CR25" s="47">
        <f>+IFERROR(VLOOKUP($C25,Ventas!$BK:$BN,3,FALSE),0)</f>
        <v>0</v>
      </c>
      <c r="CS25" s="47">
        <f>+IFERROR(VLOOKUP($C25,Ventas!$BP:$BS,3,FALSE),0)</f>
        <v>0</v>
      </c>
      <c r="CT25" s="47">
        <f>+IFERROR(VLOOKUP($C25,Ventas!$BU:$BX,3,FALSE),0)</f>
        <v>0</v>
      </c>
      <c r="CU25" s="47">
        <f t="shared" si="105"/>
        <v>0</v>
      </c>
      <c r="CV25" s="83">
        <f t="shared" si="106"/>
        <v>0</v>
      </c>
      <c r="CW25" s="47">
        <f t="shared" si="107"/>
        <v>0</v>
      </c>
      <c r="CX25" s="83">
        <f t="shared" si="108"/>
        <v>0</v>
      </c>
      <c r="CY25" s="47">
        <f>+IFERROR(VLOOKUP($C25,Presupuesto!$V:$Y,3,FALSE),0)</f>
        <v>0</v>
      </c>
      <c r="CZ25" s="83">
        <f t="shared" si="109"/>
        <v>0</v>
      </c>
      <c r="DB25" s="74">
        <f>+IFERROR(VLOOKUP($C25,Ventas!$BZ:$CC,4,FALSE),0)</f>
        <v>0</v>
      </c>
      <c r="DC25" s="74">
        <f>+IFERROR(VLOOKUP($C25,Ventas!$CE:$CH,4,FALSE),0)</f>
        <v>0</v>
      </c>
      <c r="DD25" s="74">
        <f>+IFERROR(VLOOKUP($C25,Ventas!$CJ:$CM,4,FALSE),0)</f>
        <v>0</v>
      </c>
      <c r="DE25" s="74">
        <f t="shared" si="110"/>
        <v>0</v>
      </c>
      <c r="DF25" s="83">
        <f t="shared" si="111"/>
        <v>0</v>
      </c>
      <c r="DG25" s="74">
        <f t="shared" si="112"/>
        <v>0</v>
      </c>
      <c r="DH25" s="83">
        <f t="shared" si="113"/>
        <v>0</v>
      </c>
      <c r="DI25" s="74">
        <f>+IFERROR(VLOOKUP($C25,Presupuesto!$AA:$AD,4,FALSE),0)</f>
        <v>0</v>
      </c>
      <c r="DJ25" s="83">
        <f t="shared" si="114"/>
        <v>0</v>
      </c>
      <c r="DL25" s="47">
        <f>+IFERROR(VLOOKUP($C25,Ventas!$BZ:$CC,3,FALSE),0)</f>
        <v>0</v>
      </c>
      <c r="DM25" s="47">
        <f>+IFERROR(VLOOKUP($C25,Ventas!$CE:$CH,3,FALSE),0)</f>
        <v>0</v>
      </c>
      <c r="DN25" s="47">
        <f>+IFERROR(VLOOKUP($C25,Ventas!$CJ:$CM,3,FALSE),0)</f>
        <v>0</v>
      </c>
      <c r="DO25" s="47">
        <f t="shared" si="115"/>
        <v>0</v>
      </c>
      <c r="DP25" s="83">
        <f t="shared" si="116"/>
        <v>0</v>
      </c>
      <c r="DQ25" s="47">
        <f t="shared" si="117"/>
        <v>0</v>
      </c>
      <c r="DR25" s="83">
        <f t="shared" si="118"/>
        <v>0</v>
      </c>
      <c r="DS25" s="47">
        <f>+IFERROR(VLOOKUP($C25,Presupuesto!$AA:$AD,3,FALSE),0)</f>
        <v>0</v>
      </c>
      <c r="DT25" s="83">
        <f t="shared" si="119"/>
        <v>0</v>
      </c>
    </row>
    <row r="26" spans="1:124" ht="17.25" x14ac:dyDescent="0.25">
      <c r="A26" s="10"/>
      <c r="B26" s="181"/>
      <c r="C26" s="45">
        <v>1083</v>
      </c>
      <c r="D26" s="46" t="s">
        <v>142</v>
      </c>
      <c r="E26" s="36"/>
      <c r="F26" s="74">
        <f>+IFERROR(VLOOKUP($C26,Ventas!$B:$E,4,FALSE),0)</f>
        <v>30</v>
      </c>
      <c r="G26" s="74">
        <f>+IFERROR(VLOOKUP($C26,Ventas!$G:$J,4,FALSE),0)</f>
        <v>41</v>
      </c>
      <c r="H26" s="74">
        <f>+IFERROR(VLOOKUP($C26,Ventas!$L:$O,4,FALSE),0)</f>
        <v>24</v>
      </c>
      <c r="I26" s="74">
        <f t="shared" si="60"/>
        <v>-6</v>
      </c>
      <c r="J26" s="83">
        <f t="shared" si="61"/>
        <v>-0.2</v>
      </c>
      <c r="K26" s="74">
        <f t="shared" si="62"/>
        <v>-17</v>
      </c>
      <c r="L26" s="83">
        <f t="shared" si="63"/>
        <v>-0.41463414634146339</v>
      </c>
      <c r="M26" s="74">
        <f>+IFERROR(VLOOKUP($C26,Presupuesto!$B:$E,4,FALSE),0)</f>
        <v>50</v>
      </c>
      <c r="N26" s="83">
        <f t="shared" si="64"/>
        <v>0.48</v>
      </c>
      <c r="P26" s="47">
        <f>+IFERROR(VLOOKUP($C26,Ventas!$B:$E,3,FALSE),0)</f>
        <v>3840072</v>
      </c>
      <c r="Q26" s="47">
        <f>+IFERROR(VLOOKUP($C26,Ventas!$G:$J,3,FALSE),0)</f>
        <v>5202989</v>
      </c>
      <c r="R26" s="47">
        <f>+IFERROR(VLOOKUP($C26,Ventas!$L:$O,3,FALSE),0)</f>
        <v>2826765</v>
      </c>
      <c r="S26" s="47">
        <f t="shared" si="65"/>
        <v>-1013307</v>
      </c>
      <c r="T26" s="83">
        <f t="shared" si="66"/>
        <v>-0.26387708355468337</v>
      </c>
      <c r="U26" s="47">
        <f t="shared" si="67"/>
        <v>-2376224</v>
      </c>
      <c r="V26" s="83">
        <f t="shared" si="68"/>
        <v>-0.45670363708245393</v>
      </c>
      <c r="W26" s="47">
        <f>+IFERROR(VLOOKUP($C26,Presupuesto!$B:$E,3,FALSE),0)</f>
        <v>6250000</v>
      </c>
      <c r="X26" s="83">
        <f t="shared" si="69"/>
        <v>0.45228239999999997</v>
      </c>
      <c r="Z26" s="74">
        <f>+IFERROR(VLOOKUP($C26,Ventas!$R:$U,4,FALSE),0)</f>
        <v>0</v>
      </c>
      <c r="AA26" s="74">
        <f>+IFERROR(VLOOKUP($C26,Ventas!$W:$Z,4,FALSE),0)</f>
        <v>0</v>
      </c>
      <c r="AB26" s="74">
        <f>+IFERROR(VLOOKUP($C26,Ventas!$AB:$AE,4,FALSE),0)</f>
        <v>0</v>
      </c>
      <c r="AC26" s="74">
        <f t="shared" si="70"/>
        <v>0</v>
      </c>
      <c r="AD26" s="83">
        <f t="shared" si="71"/>
        <v>0</v>
      </c>
      <c r="AE26" s="74">
        <f t="shared" si="72"/>
        <v>0</v>
      </c>
      <c r="AF26" s="83">
        <f t="shared" si="73"/>
        <v>0</v>
      </c>
      <c r="AG26" s="74">
        <f>+IFERROR(VLOOKUP($C26,Presupuesto!$G:$J,4,FALSE),0)</f>
        <v>0</v>
      </c>
      <c r="AH26" s="83">
        <f t="shared" si="74"/>
        <v>0</v>
      </c>
      <c r="AJ26" s="47">
        <f>+IFERROR(VLOOKUP($C26,Ventas!$R:$U,3,FALSE),0)</f>
        <v>0</v>
      </c>
      <c r="AK26" s="47">
        <f>+IFERROR(VLOOKUP($C26,Ventas!$W:$Z,3,FALSE),0)</f>
        <v>0</v>
      </c>
      <c r="AL26" s="47">
        <f>+IFERROR(VLOOKUP($C26,Ventas!$AB:$AE,3,FALSE),0)</f>
        <v>0</v>
      </c>
      <c r="AM26" s="47">
        <f t="shared" si="75"/>
        <v>0</v>
      </c>
      <c r="AN26" s="83">
        <f t="shared" si="76"/>
        <v>0</v>
      </c>
      <c r="AO26" s="47">
        <f t="shared" si="77"/>
        <v>0</v>
      </c>
      <c r="AP26" s="83">
        <f t="shared" si="78"/>
        <v>0</v>
      </c>
      <c r="AQ26" s="47">
        <f>+IFERROR(VLOOKUP($C26,Presupuesto!$G:$J,3,FALSE),0)</f>
        <v>0</v>
      </c>
      <c r="AR26" s="83">
        <f t="shared" si="79"/>
        <v>0</v>
      </c>
      <c r="AT26" s="74">
        <f>+IFERROR(VLOOKUP($C26,Ventas!$AG:$AJ,4,FALSE),0)</f>
        <v>44</v>
      </c>
      <c r="AU26" s="74">
        <f>+IFERROR(VLOOKUP($C26,Ventas!$AL:$AO,4,FALSE),0)</f>
        <v>28</v>
      </c>
      <c r="AV26" s="74">
        <f>+IFERROR(VLOOKUP($C26,Ventas!$AQ:$AT,4,FALSE),0)</f>
        <v>19</v>
      </c>
      <c r="AW26" s="74">
        <f t="shared" si="80"/>
        <v>-25</v>
      </c>
      <c r="AX26" s="83">
        <f t="shared" si="81"/>
        <v>-0.56818181818181823</v>
      </c>
      <c r="AY26" s="74">
        <f t="shared" si="82"/>
        <v>-9</v>
      </c>
      <c r="AZ26" s="83">
        <f t="shared" si="83"/>
        <v>-0.32142857142857145</v>
      </c>
      <c r="BA26" s="74">
        <f>+IFERROR(VLOOKUP($C26,Presupuesto!$L:$O,4,FALSE),0)</f>
        <v>13</v>
      </c>
      <c r="BB26" s="83">
        <f t="shared" si="84"/>
        <v>1.4615384615384615</v>
      </c>
      <c r="BD26" s="47">
        <f>+IFERROR(VLOOKUP($C26,Ventas!$AG:$AJ,3,FALSE),0)</f>
        <v>20065200</v>
      </c>
      <c r="BE26" s="47">
        <f>+IFERROR(VLOOKUP($C26,Ventas!$AL:$AO,3,FALSE),0)</f>
        <v>14822700</v>
      </c>
      <c r="BF26" s="47">
        <f>+IFERROR(VLOOKUP($C26,Ventas!$AQ:$AT,3,FALSE),0)</f>
        <v>9214550</v>
      </c>
      <c r="BG26" s="47">
        <f t="shared" si="85"/>
        <v>-10850650</v>
      </c>
      <c r="BH26" s="83">
        <f t="shared" si="86"/>
        <v>-0.54076959113290668</v>
      </c>
      <c r="BI26" s="47">
        <f t="shared" si="87"/>
        <v>-5608150</v>
      </c>
      <c r="BJ26" s="83">
        <f t="shared" si="88"/>
        <v>-0.37834874887840947</v>
      </c>
      <c r="BK26" s="47">
        <f>+IFERROR(VLOOKUP($C26,Presupuesto!$L:$O,3,FALSE),0)</f>
        <v>4428571.4285714282</v>
      </c>
      <c r="BL26" s="83">
        <f t="shared" si="89"/>
        <v>2.0807048387096776</v>
      </c>
      <c r="BN26" s="74">
        <f>+IFERROR(VLOOKUP($C26,Ventas!$AV:$AY,4,FALSE),0)</f>
        <v>0</v>
      </c>
      <c r="BO26" s="74">
        <f>+IFERROR(VLOOKUP($C26,Ventas!$BA:$BD,4,FALSE),0)</f>
        <v>29</v>
      </c>
      <c r="BP26" s="74">
        <f>+IFERROR(VLOOKUP($C26,Ventas!$BF:$BI,4,FALSE),0)</f>
        <v>28</v>
      </c>
      <c r="BQ26" s="74">
        <f t="shared" si="90"/>
        <v>28</v>
      </c>
      <c r="BR26" s="83">
        <f t="shared" si="91"/>
        <v>0</v>
      </c>
      <c r="BS26" s="74">
        <f t="shared" si="92"/>
        <v>-1</v>
      </c>
      <c r="BT26" s="83">
        <f t="shared" si="93"/>
        <v>-3.4482758620689655E-2</v>
      </c>
      <c r="BU26" s="74">
        <f>+IFERROR(VLOOKUP($C26,Presupuesto!$Q:$T,4,FALSE),0)</f>
        <v>25</v>
      </c>
      <c r="BV26" s="83">
        <f t="shared" si="94"/>
        <v>1.1200000000000001</v>
      </c>
      <c r="BX26" s="47">
        <f>+IFERROR(VLOOKUP($C26,Ventas!$AV:$AY,3,FALSE),0)</f>
        <v>0</v>
      </c>
      <c r="BY26" s="47">
        <f>+IFERROR(VLOOKUP($C26,Ventas!$BA:$BD,3,FALSE),0)</f>
        <v>191400</v>
      </c>
      <c r="BZ26" s="47">
        <f>+IFERROR(VLOOKUP($C26,Ventas!$BF:$BI,3,FALSE),0)</f>
        <v>10540506</v>
      </c>
      <c r="CA26" s="47">
        <f t="shared" si="95"/>
        <v>10540506</v>
      </c>
      <c r="CB26" s="83">
        <f t="shared" si="96"/>
        <v>0</v>
      </c>
      <c r="CC26" s="47">
        <f t="shared" si="97"/>
        <v>10349106</v>
      </c>
      <c r="CD26" s="83">
        <f t="shared" si="98"/>
        <v>54.070564263322886</v>
      </c>
      <c r="CE26" s="47">
        <f>+IFERROR(VLOOKUP($C26,Presupuesto!$Q:$T,3,FALSE),0)</f>
        <v>165000</v>
      </c>
      <c r="CF26" s="83">
        <f t="shared" si="99"/>
        <v>63.881854545454544</v>
      </c>
      <c r="CH26" s="74">
        <f>+IFERROR(VLOOKUP($C26,Ventas!$BK:$BN,4,FALSE),0)</f>
        <v>0</v>
      </c>
      <c r="CI26" s="74">
        <f>+IFERROR(VLOOKUP($C26,Ventas!$BP:$BS,4,FALSE),0)</f>
        <v>1</v>
      </c>
      <c r="CJ26" s="74">
        <f>+IFERROR(VLOOKUP($C26,Ventas!$BU:$BX,4,FALSE),0)</f>
        <v>0</v>
      </c>
      <c r="CK26" s="74">
        <f t="shared" si="100"/>
        <v>0</v>
      </c>
      <c r="CL26" s="83">
        <f t="shared" si="101"/>
        <v>0</v>
      </c>
      <c r="CM26" s="74">
        <f t="shared" si="102"/>
        <v>-1</v>
      </c>
      <c r="CN26" s="83">
        <f t="shared" si="103"/>
        <v>-1</v>
      </c>
      <c r="CO26" s="74">
        <f>+IFERROR(VLOOKUP($C26,Presupuesto!$V:$Y,4,FALSE),0)</f>
        <v>0</v>
      </c>
      <c r="CP26" s="83">
        <f t="shared" si="104"/>
        <v>0</v>
      </c>
      <c r="CR26" s="47">
        <f>+IFERROR(VLOOKUP($C26,Ventas!$BK:$BN,3,FALSE),0)</f>
        <v>0</v>
      </c>
      <c r="CS26" s="47">
        <f>+IFERROR(VLOOKUP($C26,Ventas!$BP:$BS,3,FALSE),0)</f>
        <v>87941</v>
      </c>
      <c r="CT26" s="47">
        <f>+IFERROR(VLOOKUP($C26,Ventas!$BU:$BX,3,FALSE),0)</f>
        <v>0</v>
      </c>
      <c r="CU26" s="47">
        <f t="shared" si="105"/>
        <v>0</v>
      </c>
      <c r="CV26" s="83">
        <f t="shared" si="106"/>
        <v>0</v>
      </c>
      <c r="CW26" s="47">
        <f t="shared" si="107"/>
        <v>-87941</v>
      </c>
      <c r="CX26" s="83">
        <f t="shared" si="108"/>
        <v>-1</v>
      </c>
      <c r="CY26" s="47">
        <f>+IFERROR(VLOOKUP($C26,Presupuesto!$V:$Y,3,FALSE),0)</f>
        <v>0</v>
      </c>
      <c r="CZ26" s="83">
        <f t="shared" si="109"/>
        <v>0</v>
      </c>
      <c r="DB26" s="74">
        <f>+IFERROR(VLOOKUP($C26,Ventas!$BZ:$CC,4,FALSE),0)</f>
        <v>0</v>
      </c>
      <c r="DC26" s="74">
        <f>+IFERROR(VLOOKUP($C26,Ventas!$CE:$CH,4,FALSE),0)</f>
        <v>0</v>
      </c>
      <c r="DD26" s="74">
        <f>+IFERROR(VLOOKUP($C26,Ventas!$CJ:$CM,4,FALSE),0)</f>
        <v>0</v>
      </c>
      <c r="DE26" s="74">
        <f t="shared" si="110"/>
        <v>0</v>
      </c>
      <c r="DF26" s="83">
        <f t="shared" si="111"/>
        <v>0</v>
      </c>
      <c r="DG26" s="74">
        <f t="shared" si="112"/>
        <v>0</v>
      </c>
      <c r="DH26" s="83">
        <f t="shared" si="113"/>
        <v>0</v>
      </c>
      <c r="DI26" s="74">
        <f>+IFERROR(VLOOKUP($C26,Presupuesto!$AA:$AD,4,FALSE),0)</f>
        <v>0</v>
      </c>
      <c r="DJ26" s="83">
        <f t="shared" si="114"/>
        <v>0</v>
      </c>
      <c r="DL26" s="47">
        <f>+IFERROR(VLOOKUP($C26,Ventas!$BZ:$CC,3,FALSE),0)</f>
        <v>0</v>
      </c>
      <c r="DM26" s="47">
        <f>+IFERROR(VLOOKUP($C26,Ventas!$CE:$CH,3,FALSE),0)</f>
        <v>0</v>
      </c>
      <c r="DN26" s="47">
        <f>+IFERROR(VLOOKUP($C26,Ventas!$CJ:$CM,3,FALSE),0)</f>
        <v>0</v>
      </c>
      <c r="DO26" s="47">
        <f t="shared" si="115"/>
        <v>0</v>
      </c>
      <c r="DP26" s="83">
        <f t="shared" si="116"/>
        <v>0</v>
      </c>
      <c r="DQ26" s="47">
        <f t="shared" si="117"/>
        <v>0</v>
      </c>
      <c r="DR26" s="83">
        <f t="shared" si="118"/>
        <v>0</v>
      </c>
      <c r="DS26" s="47">
        <f>+IFERROR(VLOOKUP($C26,Presupuesto!$AA:$AD,3,FALSE),0)</f>
        <v>0</v>
      </c>
      <c r="DT26" s="83">
        <f t="shared" si="119"/>
        <v>0</v>
      </c>
    </row>
    <row r="27" spans="1:124" ht="17.25" x14ac:dyDescent="0.25">
      <c r="A27" s="10"/>
      <c r="B27" s="181"/>
      <c r="C27" s="48">
        <v>1251</v>
      </c>
      <c r="D27" s="49" t="s">
        <v>20</v>
      </c>
      <c r="E27" s="36"/>
      <c r="F27" s="75">
        <f>+IFERROR(VLOOKUP($C27,Ventas!$B:$E,4,FALSE),0)</f>
        <v>32</v>
      </c>
      <c r="G27" s="75">
        <f>+IFERROR(VLOOKUP($C27,Ventas!$G:$J,4,FALSE),0)</f>
        <v>40</v>
      </c>
      <c r="H27" s="75">
        <f>+IFERROR(VLOOKUP($C27,Ventas!$L:$O,4,FALSE),0)</f>
        <v>23</v>
      </c>
      <c r="I27" s="75">
        <f t="shared" si="60"/>
        <v>-9</v>
      </c>
      <c r="J27" s="84">
        <f t="shared" si="61"/>
        <v>-0.28125</v>
      </c>
      <c r="K27" s="75">
        <f t="shared" si="62"/>
        <v>-17</v>
      </c>
      <c r="L27" s="84">
        <f t="shared" si="63"/>
        <v>-0.42499999999999999</v>
      </c>
      <c r="M27" s="75">
        <f>+IFERROR(VLOOKUP($C27,Presupuesto!$B:$E,4,FALSE),0)</f>
        <v>33</v>
      </c>
      <c r="N27" s="84">
        <f t="shared" si="64"/>
        <v>0.69696969696969702</v>
      </c>
      <c r="P27" s="50">
        <f>+IFERROR(VLOOKUP($C27,Ventas!$B:$E,3,FALSE),0)</f>
        <v>4540340</v>
      </c>
      <c r="Q27" s="50">
        <f>+IFERROR(VLOOKUP($C27,Ventas!$G:$J,3,FALSE),0)</f>
        <v>3820827</v>
      </c>
      <c r="R27" s="50">
        <f>+IFERROR(VLOOKUP($C27,Ventas!$L:$O,3,FALSE),0)</f>
        <v>2192681</v>
      </c>
      <c r="S27" s="50">
        <f t="shared" si="65"/>
        <v>-2347659</v>
      </c>
      <c r="T27" s="84">
        <f t="shared" si="66"/>
        <v>-0.5170667835448447</v>
      </c>
      <c r="U27" s="50">
        <f t="shared" si="67"/>
        <v>-1628146</v>
      </c>
      <c r="V27" s="84">
        <f t="shared" si="68"/>
        <v>-0.42612397787180628</v>
      </c>
      <c r="W27" s="50">
        <f>+IFERROR(VLOOKUP($C27,Presupuesto!$B:$E,3,FALSE),0)</f>
        <v>4125000.0000000005</v>
      </c>
      <c r="X27" s="84">
        <f t="shared" si="69"/>
        <v>0.5315590303030302</v>
      </c>
      <c r="Z27" s="75">
        <f>+IFERROR(VLOOKUP($C27,Ventas!$R:$U,4,FALSE),0)</f>
        <v>0</v>
      </c>
      <c r="AA27" s="75">
        <f>+IFERROR(VLOOKUP($C27,Ventas!$W:$Z,4,FALSE),0)</f>
        <v>6</v>
      </c>
      <c r="AB27" s="75">
        <f>+IFERROR(VLOOKUP($C27,Ventas!$AB:$AE,4,FALSE),0)</f>
        <v>1</v>
      </c>
      <c r="AC27" s="75">
        <f t="shared" si="70"/>
        <v>1</v>
      </c>
      <c r="AD27" s="84">
        <f t="shared" si="71"/>
        <v>0</v>
      </c>
      <c r="AE27" s="75">
        <f t="shared" si="72"/>
        <v>-5</v>
      </c>
      <c r="AF27" s="84">
        <f t="shared" si="73"/>
        <v>-0.83333333333333337</v>
      </c>
      <c r="AG27" s="75">
        <f>+IFERROR(VLOOKUP($C27,Presupuesto!$G:$J,4,FALSE),0)</f>
        <v>15</v>
      </c>
      <c r="AH27" s="84">
        <f t="shared" si="74"/>
        <v>6.6666666666666666E-2</v>
      </c>
      <c r="AJ27" s="50">
        <f>+IFERROR(VLOOKUP($C27,Ventas!$R:$U,3,FALSE),0)</f>
        <v>0</v>
      </c>
      <c r="AK27" s="50">
        <f>+IFERROR(VLOOKUP($C27,Ventas!$W:$Z,3,FALSE),0)</f>
        <v>1286636.96</v>
      </c>
      <c r="AL27" s="50">
        <f>+IFERROR(VLOOKUP($C27,Ventas!$AB:$AE,3,FALSE),0)</f>
        <v>211206</v>
      </c>
      <c r="AM27" s="50">
        <f t="shared" si="75"/>
        <v>211206</v>
      </c>
      <c r="AN27" s="84">
        <f t="shared" si="76"/>
        <v>0</v>
      </c>
      <c r="AO27" s="50">
        <f t="shared" si="77"/>
        <v>-1075430.96</v>
      </c>
      <c r="AP27" s="84">
        <f t="shared" si="78"/>
        <v>-0.83584646907702698</v>
      </c>
      <c r="AQ27" s="50">
        <f>+IFERROR(VLOOKUP($C27,Presupuesto!$G:$J,3,FALSE),0)</f>
        <v>1506000</v>
      </c>
      <c r="AR27" s="84">
        <f t="shared" si="79"/>
        <v>0.14024302788844623</v>
      </c>
      <c r="AT27" s="75">
        <f>+IFERROR(VLOOKUP($C27,Ventas!$AG:$AJ,4,FALSE),0)</f>
        <v>4</v>
      </c>
      <c r="AU27" s="75">
        <f>+IFERROR(VLOOKUP($C27,Ventas!$AL:$AO,4,FALSE),0)</f>
        <v>4</v>
      </c>
      <c r="AV27" s="75">
        <f>+IFERROR(VLOOKUP($C27,Ventas!$AQ:$AT,4,FALSE),0)</f>
        <v>5</v>
      </c>
      <c r="AW27" s="75">
        <f t="shared" si="80"/>
        <v>1</v>
      </c>
      <c r="AX27" s="84">
        <f t="shared" si="81"/>
        <v>0.25</v>
      </c>
      <c r="AY27" s="75">
        <f t="shared" si="82"/>
        <v>1</v>
      </c>
      <c r="AZ27" s="84">
        <f t="shared" si="83"/>
        <v>0.25</v>
      </c>
      <c r="BA27" s="75">
        <f>+IFERROR(VLOOKUP($C27,Presupuesto!$L:$O,4,FALSE),0)</f>
        <v>13</v>
      </c>
      <c r="BB27" s="84">
        <f t="shared" si="84"/>
        <v>0.38461538461538464</v>
      </c>
      <c r="BD27" s="50">
        <f>+IFERROR(VLOOKUP($C27,Ventas!$AG:$AJ,3,FALSE),0)</f>
        <v>2523150</v>
      </c>
      <c r="BE27" s="50">
        <f>+IFERROR(VLOOKUP($C27,Ventas!$AL:$AO,3,FALSE),0)</f>
        <v>1919600</v>
      </c>
      <c r="BF27" s="50">
        <f>+IFERROR(VLOOKUP($C27,Ventas!$AQ:$AT,3,FALSE),0)</f>
        <v>2519750</v>
      </c>
      <c r="BG27" s="50">
        <f t="shared" si="85"/>
        <v>-3400</v>
      </c>
      <c r="BH27" s="84">
        <f t="shared" si="86"/>
        <v>-1.3475219467728831E-3</v>
      </c>
      <c r="BI27" s="50">
        <f t="shared" si="87"/>
        <v>600150</v>
      </c>
      <c r="BJ27" s="84">
        <f t="shared" si="88"/>
        <v>0.31264325901229423</v>
      </c>
      <c r="BK27" s="50">
        <f>+IFERROR(VLOOKUP($C27,Presupuesto!$L:$O,3,FALSE),0)</f>
        <v>4428571.4285714282</v>
      </c>
      <c r="BL27" s="84">
        <f t="shared" si="89"/>
        <v>0.56897580645161294</v>
      </c>
      <c r="BN27" s="75">
        <f>+IFERROR(VLOOKUP($C27,Ventas!$AV:$AY,4,FALSE),0)</f>
        <v>0</v>
      </c>
      <c r="BO27" s="75">
        <f>+IFERROR(VLOOKUP($C27,Ventas!$BA:$BD,4,FALSE),0)</f>
        <v>33</v>
      </c>
      <c r="BP27" s="75">
        <f>+IFERROR(VLOOKUP($C27,Ventas!$BF:$BI,4,FALSE),0)</f>
        <v>14</v>
      </c>
      <c r="BQ27" s="75">
        <f t="shared" si="90"/>
        <v>14</v>
      </c>
      <c r="BR27" s="84">
        <f t="shared" si="91"/>
        <v>0</v>
      </c>
      <c r="BS27" s="75">
        <f t="shared" si="92"/>
        <v>-19</v>
      </c>
      <c r="BT27" s="84">
        <f t="shared" si="93"/>
        <v>-0.5757575757575758</v>
      </c>
      <c r="BU27" s="75">
        <f>+IFERROR(VLOOKUP($C27,Presupuesto!$Q:$T,4,FALSE),0)</f>
        <v>25</v>
      </c>
      <c r="BV27" s="84">
        <f t="shared" si="94"/>
        <v>0.56000000000000005</v>
      </c>
      <c r="BX27" s="50">
        <f>+IFERROR(VLOOKUP($C27,Ventas!$AV:$AY,3,FALSE),0)</f>
        <v>0</v>
      </c>
      <c r="BY27" s="50">
        <f>+IFERROR(VLOOKUP($C27,Ventas!$BA:$BD,3,FALSE),0)</f>
        <v>217800</v>
      </c>
      <c r="BZ27" s="50">
        <f>+IFERROR(VLOOKUP($C27,Ventas!$BF:$BI,3,FALSE),0)</f>
        <v>4993846</v>
      </c>
      <c r="CA27" s="50">
        <f t="shared" si="95"/>
        <v>4993846</v>
      </c>
      <c r="CB27" s="84">
        <f t="shared" si="96"/>
        <v>0</v>
      </c>
      <c r="CC27" s="50">
        <f t="shared" si="97"/>
        <v>4776046</v>
      </c>
      <c r="CD27" s="84">
        <f t="shared" si="98"/>
        <v>21.928585858585858</v>
      </c>
      <c r="CE27" s="50">
        <f>+IFERROR(VLOOKUP($C27,Presupuesto!$Q:$T,3,FALSE),0)</f>
        <v>165000</v>
      </c>
      <c r="CF27" s="84">
        <f t="shared" si="99"/>
        <v>30.265733333333333</v>
      </c>
      <c r="CH27" s="75">
        <f>+IFERROR(VLOOKUP($C27,Ventas!$BK:$BN,4,FALSE),0)</f>
        <v>0</v>
      </c>
      <c r="CI27" s="75">
        <f>+IFERROR(VLOOKUP($C27,Ventas!$BP:$BS,4,FALSE),0)</f>
        <v>0</v>
      </c>
      <c r="CJ27" s="75">
        <f>+IFERROR(VLOOKUP($C27,Ventas!$BU:$BX,4,FALSE),0)</f>
        <v>1</v>
      </c>
      <c r="CK27" s="75">
        <f t="shared" si="100"/>
        <v>1</v>
      </c>
      <c r="CL27" s="84">
        <f t="shared" si="101"/>
        <v>0</v>
      </c>
      <c r="CM27" s="75">
        <f t="shared" si="102"/>
        <v>1</v>
      </c>
      <c r="CN27" s="84">
        <f t="shared" si="103"/>
        <v>0</v>
      </c>
      <c r="CO27" s="75">
        <f>+IFERROR(VLOOKUP($C27,Presupuesto!$V:$Y,4,FALSE),0)</f>
        <v>0</v>
      </c>
      <c r="CP27" s="84">
        <f t="shared" si="104"/>
        <v>0</v>
      </c>
      <c r="CR27" s="50">
        <f>+IFERROR(VLOOKUP($C27,Ventas!$BK:$BN,3,FALSE),0)</f>
        <v>0</v>
      </c>
      <c r="CS27" s="50">
        <f>+IFERROR(VLOOKUP($C27,Ventas!$BP:$BS,3,FALSE),0)</f>
        <v>0</v>
      </c>
      <c r="CT27" s="50">
        <f>+IFERROR(VLOOKUP($C27,Ventas!$BU:$BX,3,FALSE),0)</f>
        <v>137188</v>
      </c>
      <c r="CU27" s="50">
        <f t="shared" si="105"/>
        <v>137188</v>
      </c>
      <c r="CV27" s="84">
        <f t="shared" si="106"/>
        <v>0</v>
      </c>
      <c r="CW27" s="50">
        <f t="shared" si="107"/>
        <v>137188</v>
      </c>
      <c r="CX27" s="84">
        <f t="shared" si="108"/>
        <v>0</v>
      </c>
      <c r="CY27" s="50">
        <f>+IFERROR(VLOOKUP($C27,Presupuesto!$V:$Y,3,FALSE),0)</f>
        <v>0</v>
      </c>
      <c r="CZ27" s="84">
        <f t="shared" si="109"/>
        <v>0</v>
      </c>
      <c r="DB27" s="75">
        <f>+IFERROR(VLOOKUP($C27,Ventas!$BZ:$CC,4,FALSE),0)</f>
        <v>0</v>
      </c>
      <c r="DC27" s="75">
        <f>+IFERROR(VLOOKUP($C27,Ventas!$CE:$CH,4,FALSE),0)</f>
        <v>0</v>
      </c>
      <c r="DD27" s="75">
        <f>+IFERROR(VLOOKUP($C27,Ventas!$CJ:$CM,4,FALSE),0)</f>
        <v>0</v>
      </c>
      <c r="DE27" s="75">
        <f t="shared" si="110"/>
        <v>0</v>
      </c>
      <c r="DF27" s="84">
        <f t="shared" si="111"/>
        <v>0</v>
      </c>
      <c r="DG27" s="75">
        <f t="shared" si="112"/>
        <v>0</v>
      </c>
      <c r="DH27" s="84">
        <f t="shared" si="113"/>
        <v>0</v>
      </c>
      <c r="DI27" s="75">
        <f>+IFERROR(VLOOKUP($C27,Presupuesto!$AA:$AD,4,FALSE),0)</f>
        <v>0</v>
      </c>
      <c r="DJ27" s="84">
        <f t="shared" si="114"/>
        <v>0</v>
      </c>
      <c r="DL27" s="50">
        <f>+IFERROR(VLOOKUP($C27,Ventas!$BZ:$CC,3,FALSE),0)</f>
        <v>0</v>
      </c>
      <c r="DM27" s="50">
        <f>+IFERROR(VLOOKUP($C27,Ventas!$CE:$CH,3,FALSE),0)</f>
        <v>0</v>
      </c>
      <c r="DN27" s="50">
        <f>+IFERROR(VLOOKUP($C27,Ventas!$CJ:$CM,3,FALSE),0)</f>
        <v>0</v>
      </c>
      <c r="DO27" s="50">
        <f t="shared" si="115"/>
        <v>0</v>
      </c>
      <c r="DP27" s="84">
        <f t="shared" si="116"/>
        <v>0</v>
      </c>
      <c r="DQ27" s="50">
        <f t="shared" si="117"/>
        <v>0</v>
      </c>
      <c r="DR27" s="84">
        <f t="shared" si="118"/>
        <v>0</v>
      </c>
      <c r="DS27" s="50">
        <f>+IFERROR(VLOOKUP($C27,Presupuesto!$AA:$AD,3,FALSE),0)</f>
        <v>0</v>
      </c>
      <c r="DT27" s="84">
        <f t="shared" si="119"/>
        <v>0</v>
      </c>
    </row>
    <row r="28" spans="1:124" ht="17.25" x14ac:dyDescent="0.25">
      <c r="A28" s="10"/>
      <c r="B28" s="182"/>
      <c r="C28" s="51" t="s">
        <v>107</v>
      </c>
      <c r="D28" s="52"/>
      <c r="E28" s="53"/>
      <c r="F28" s="76">
        <f>SUM(F21:F27)</f>
        <v>203</v>
      </c>
      <c r="G28" s="76">
        <f>SUM(G21:G27)</f>
        <v>244</v>
      </c>
      <c r="H28" s="76">
        <f>SUM(H21:H27)</f>
        <v>187</v>
      </c>
      <c r="I28" s="76">
        <f t="shared" si="60"/>
        <v>-16</v>
      </c>
      <c r="J28" s="85">
        <f t="shared" si="61"/>
        <v>-7.8817733990147784E-2</v>
      </c>
      <c r="K28" s="76">
        <f t="shared" si="62"/>
        <v>-57</v>
      </c>
      <c r="L28" s="85">
        <f t="shared" si="63"/>
        <v>-0.23360655737704919</v>
      </c>
      <c r="M28" s="76">
        <f>SUM(M21:M27)</f>
        <v>242.20000000000002</v>
      </c>
      <c r="N28" s="85">
        <f t="shared" si="64"/>
        <v>0.77208918249380676</v>
      </c>
      <c r="P28" s="54">
        <f>SUM(P21:P27)</f>
        <v>28039464</v>
      </c>
      <c r="Q28" s="54">
        <f>SUM(Q21:Q27)</f>
        <v>31793638</v>
      </c>
      <c r="R28" s="54">
        <f>SUM(R21:R27)</f>
        <v>20824893</v>
      </c>
      <c r="S28" s="54">
        <f>+IFERROR(R28-P28,0)</f>
        <v>-7214571</v>
      </c>
      <c r="T28" s="85">
        <f t="shared" si="66"/>
        <v>-0.25730060317843451</v>
      </c>
      <c r="U28" s="54">
        <f t="shared" si="67"/>
        <v>-10968745</v>
      </c>
      <c r="V28" s="85">
        <f t="shared" si="68"/>
        <v>-0.34499810937018283</v>
      </c>
      <c r="W28" s="54">
        <f>SUM(W21:W27)</f>
        <v>30275000</v>
      </c>
      <c r="X28" s="85">
        <f t="shared" si="69"/>
        <v>0.68785773740710154</v>
      </c>
      <c r="Z28" s="76">
        <f>SUM(Z21:Z27)</f>
        <v>4</v>
      </c>
      <c r="AA28" s="76">
        <f>SUM(AA21:AA27)</f>
        <v>37</v>
      </c>
      <c r="AB28" s="76">
        <f>SUM(AB21:AB27)</f>
        <v>12</v>
      </c>
      <c r="AC28" s="76">
        <f t="shared" si="70"/>
        <v>8</v>
      </c>
      <c r="AD28" s="85">
        <f t="shared" si="71"/>
        <v>2</v>
      </c>
      <c r="AE28" s="76">
        <f t="shared" si="72"/>
        <v>-25</v>
      </c>
      <c r="AF28" s="85">
        <f t="shared" si="73"/>
        <v>-0.67567567567567566</v>
      </c>
      <c r="AG28" s="76">
        <f>SUM(AG21:AG27)</f>
        <v>40</v>
      </c>
      <c r="AH28" s="85">
        <f t="shared" si="74"/>
        <v>0.3</v>
      </c>
      <c r="AJ28" s="54">
        <f>SUM(AJ21:AJ27)</f>
        <v>844826.88</v>
      </c>
      <c r="AK28" s="54">
        <f>SUM(AK21:AK27)</f>
        <v>7853441.9200000018</v>
      </c>
      <c r="AL28" s="54">
        <f>SUM(AL21:AL27)</f>
        <v>2534472</v>
      </c>
      <c r="AM28" s="54">
        <f t="shared" si="75"/>
        <v>1689645.12</v>
      </c>
      <c r="AN28" s="85">
        <f t="shared" si="76"/>
        <v>1.9999897730526757</v>
      </c>
      <c r="AO28" s="54">
        <f t="shared" si="77"/>
        <v>-5318969.9200000018</v>
      </c>
      <c r="AP28" s="85">
        <f t="shared" si="78"/>
        <v>-0.67727882553691832</v>
      </c>
      <c r="AQ28" s="54">
        <f>SUM(AQ21:AQ27)</f>
        <v>7781000</v>
      </c>
      <c r="AR28" s="85">
        <f t="shared" si="79"/>
        <v>0.32572574219252026</v>
      </c>
      <c r="AT28" s="76">
        <f>SUM(AT21:AT27)</f>
        <v>72</v>
      </c>
      <c r="AU28" s="76">
        <f>SUM(AU21:AU27)</f>
        <v>77</v>
      </c>
      <c r="AV28" s="76">
        <f>SUM(AV21:AV27)</f>
        <v>42</v>
      </c>
      <c r="AW28" s="76">
        <f t="shared" si="80"/>
        <v>-30</v>
      </c>
      <c r="AX28" s="85">
        <f t="shared" si="81"/>
        <v>-0.41666666666666669</v>
      </c>
      <c r="AY28" s="76">
        <f t="shared" si="82"/>
        <v>-35</v>
      </c>
      <c r="AZ28" s="85">
        <f t="shared" si="83"/>
        <v>-0.45454545454545453</v>
      </c>
      <c r="BA28" s="76">
        <f>SUM(BA21:BA27)</f>
        <v>91</v>
      </c>
      <c r="BB28" s="85">
        <f t="shared" si="84"/>
        <v>0.46153846153846156</v>
      </c>
      <c r="BD28" s="54">
        <f>SUM(BD21:BD27)</f>
        <v>34314600</v>
      </c>
      <c r="BE28" s="54">
        <f>SUM(BE21:BE27)</f>
        <v>38514650</v>
      </c>
      <c r="BF28" s="54">
        <f>SUM(BF21:BF27)</f>
        <v>20159050</v>
      </c>
      <c r="BG28" s="54">
        <f t="shared" si="85"/>
        <v>-14155550</v>
      </c>
      <c r="BH28" s="85">
        <f t="shared" si="86"/>
        <v>-0.41252265799397342</v>
      </c>
      <c r="BI28" s="54">
        <f t="shared" si="87"/>
        <v>-18355600</v>
      </c>
      <c r="BJ28" s="85">
        <f t="shared" si="88"/>
        <v>-0.47658748034838694</v>
      </c>
      <c r="BK28" s="54">
        <f>SUM(BK21:BK27)</f>
        <v>31000000</v>
      </c>
      <c r="BL28" s="85">
        <f t="shared" si="89"/>
        <v>0.65029193548387099</v>
      </c>
      <c r="BN28" s="76">
        <f>SUM(BN21:BN27)</f>
        <v>0</v>
      </c>
      <c r="BO28" s="76">
        <f>SUM(BO21:BO27)</f>
        <v>219</v>
      </c>
      <c r="BP28" s="76">
        <f>SUM(BP21:BP27)</f>
        <v>136</v>
      </c>
      <c r="BQ28" s="76">
        <f t="shared" si="90"/>
        <v>136</v>
      </c>
      <c r="BR28" s="85">
        <f t="shared" si="91"/>
        <v>0</v>
      </c>
      <c r="BS28" s="76">
        <f t="shared" si="92"/>
        <v>-83</v>
      </c>
      <c r="BT28" s="85">
        <f t="shared" si="93"/>
        <v>-0.37899543378995432</v>
      </c>
      <c r="BU28" s="76">
        <f>SUM(BU21:BU27)</f>
        <v>188</v>
      </c>
      <c r="BV28" s="85">
        <f t="shared" si="94"/>
        <v>0.72340425531914898</v>
      </c>
      <c r="BX28" s="54">
        <f>SUM(BX21:BX27)</f>
        <v>0</v>
      </c>
      <c r="BY28" s="54">
        <f>SUM(BY21:BY27)</f>
        <v>1445400</v>
      </c>
      <c r="BZ28" s="54">
        <f>SUM(BZ21:BZ27)</f>
        <v>40266373</v>
      </c>
      <c r="CA28" s="54">
        <f t="shared" si="95"/>
        <v>40266373</v>
      </c>
      <c r="CB28" s="85">
        <f t="shared" si="96"/>
        <v>0</v>
      </c>
      <c r="CC28" s="54">
        <f t="shared" si="97"/>
        <v>38820973</v>
      </c>
      <c r="CD28" s="85">
        <f t="shared" si="98"/>
        <v>26.858290438632903</v>
      </c>
      <c r="CE28" s="54">
        <f>SUM(CE21:CE27)</f>
        <v>1240800</v>
      </c>
      <c r="CF28" s="85">
        <f t="shared" si="99"/>
        <v>32.451944713088331</v>
      </c>
      <c r="CH28" s="76">
        <f>SUM(CH21:CH27)</f>
        <v>0</v>
      </c>
      <c r="CI28" s="76">
        <f>SUM(CI21:CI27)</f>
        <v>1</v>
      </c>
      <c r="CJ28" s="76">
        <f>SUM(CJ21:CJ27)</f>
        <v>1</v>
      </c>
      <c r="CK28" s="76">
        <f t="shared" si="100"/>
        <v>1</v>
      </c>
      <c r="CL28" s="85">
        <f t="shared" si="101"/>
        <v>0</v>
      </c>
      <c r="CM28" s="76">
        <f t="shared" si="102"/>
        <v>0</v>
      </c>
      <c r="CN28" s="85">
        <f t="shared" si="103"/>
        <v>0</v>
      </c>
      <c r="CO28" s="76">
        <f>SUM(CO21:CO27)</f>
        <v>0</v>
      </c>
      <c r="CP28" s="85">
        <f t="shared" si="104"/>
        <v>0</v>
      </c>
      <c r="CR28" s="54">
        <f>SUM(CR21:CR27)</f>
        <v>0</v>
      </c>
      <c r="CS28" s="54">
        <f>SUM(CS21:CS27)</f>
        <v>87941</v>
      </c>
      <c r="CT28" s="54">
        <f>SUM(CT21:CT27)</f>
        <v>137188</v>
      </c>
      <c r="CU28" s="54">
        <f t="shared" si="105"/>
        <v>137188</v>
      </c>
      <c r="CV28" s="85">
        <f t="shared" si="106"/>
        <v>0</v>
      </c>
      <c r="CW28" s="54">
        <f t="shared" si="107"/>
        <v>49247</v>
      </c>
      <c r="CX28" s="85">
        <f t="shared" si="108"/>
        <v>0.56000045485041106</v>
      </c>
      <c r="CY28" s="54">
        <f>SUM(CY21:CY27)</f>
        <v>0</v>
      </c>
      <c r="CZ28" s="85">
        <f t="shared" si="109"/>
        <v>0</v>
      </c>
      <c r="DB28" s="76">
        <f>SUM(DB21:DB27)</f>
        <v>0</v>
      </c>
      <c r="DC28" s="76">
        <f>SUM(DC21:DC27)</f>
        <v>7</v>
      </c>
      <c r="DD28" s="76">
        <f>SUM(DD21:DD27)</f>
        <v>6</v>
      </c>
      <c r="DE28" s="76">
        <f t="shared" si="110"/>
        <v>6</v>
      </c>
      <c r="DF28" s="85">
        <f t="shared" si="111"/>
        <v>0</v>
      </c>
      <c r="DG28" s="76">
        <f t="shared" si="112"/>
        <v>-1</v>
      </c>
      <c r="DH28" s="85">
        <f t="shared" si="113"/>
        <v>-0.14285714285714285</v>
      </c>
      <c r="DI28" s="76">
        <f>SUM(DI21:DI27)</f>
        <v>0</v>
      </c>
      <c r="DJ28" s="85">
        <f t="shared" si="114"/>
        <v>0</v>
      </c>
      <c r="DL28" s="54">
        <f>SUM(DL21:DL27)</f>
        <v>0</v>
      </c>
      <c r="DM28" s="54">
        <f>SUM(DM21:DM27)</f>
        <v>772023</v>
      </c>
      <c r="DN28" s="54">
        <f>SUM(DN21:DN27)</f>
        <v>661734</v>
      </c>
      <c r="DO28" s="54">
        <f t="shared" si="115"/>
        <v>661734</v>
      </c>
      <c r="DP28" s="85">
        <f t="shared" si="116"/>
        <v>0</v>
      </c>
      <c r="DQ28" s="54">
        <f t="shared" si="117"/>
        <v>-110289</v>
      </c>
      <c r="DR28" s="85">
        <f t="shared" si="118"/>
        <v>-0.14285714285714285</v>
      </c>
      <c r="DS28" s="54">
        <f>SUM(DS21:DS27)</f>
        <v>0</v>
      </c>
      <c r="DT28" s="85">
        <f t="shared" si="119"/>
        <v>0</v>
      </c>
    </row>
    <row r="29" spans="1:124" ht="17.25" x14ac:dyDescent="0.25">
      <c r="A29" s="10"/>
      <c r="B29" s="180" t="s">
        <v>208</v>
      </c>
      <c r="C29" s="55">
        <v>1047</v>
      </c>
      <c r="D29" s="56" t="s">
        <v>117</v>
      </c>
      <c r="E29" s="36"/>
      <c r="F29" s="77">
        <f>+IFERROR(VLOOKUP($C29,Ventas!$B:$E,4,FALSE),0)</f>
        <v>35</v>
      </c>
      <c r="G29" s="77">
        <f>+IFERROR(VLOOKUP($C29,Ventas!$G:$J,4,FALSE),0)</f>
        <v>20</v>
      </c>
      <c r="H29" s="77">
        <f>+IFERROR(VLOOKUP($C29,Ventas!$L:$O,4,FALSE),0)</f>
        <v>17</v>
      </c>
      <c r="I29" s="77">
        <f t="shared" si="60"/>
        <v>-18</v>
      </c>
      <c r="J29" s="86">
        <f t="shared" si="61"/>
        <v>-0.51428571428571423</v>
      </c>
      <c r="K29" s="77">
        <f t="shared" si="62"/>
        <v>-3</v>
      </c>
      <c r="L29" s="86">
        <f t="shared" si="63"/>
        <v>-0.15</v>
      </c>
      <c r="M29" s="77">
        <f>+IFERROR(VLOOKUP($C29,Presupuesto!$B:$E,4,FALSE),0)</f>
        <v>34</v>
      </c>
      <c r="N29" s="86">
        <f t="shared" si="64"/>
        <v>0.5</v>
      </c>
      <c r="P29" s="57">
        <f>+IFERROR(VLOOKUP($C29,Ventas!$B:$E,3,FALSE),0)</f>
        <v>4724123</v>
      </c>
      <c r="Q29" s="57">
        <f>+IFERROR(VLOOKUP($C29,Ventas!$G:$J,3,FALSE),0)</f>
        <v>2557720</v>
      </c>
      <c r="R29" s="57">
        <f>+IFERROR(VLOOKUP($C29,Ventas!$L:$O,3,FALSE),0)</f>
        <v>1875294</v>
      </c>
      <c r="S29" s="57">
        <f t="shared" si="65"/>
        <v>-2848829</v>
      </c>
      <c r="T29" s="86">
        <f t="shared" si="66"/>
        <v>-0.60303870157487427</v>
      </c>
      <c r="U29" s="57">
        <f t="shared" si="67"/>
        <v>-682426</v>
      </c>
      <c r="V29" s="86">
        <f t="shared" si="68"/>
        <v>-0.26681028415932939</v>
      </c>
      <c r="W29" s="57">
        <f>+IFERROR(VLOOKUP($C29,Presupuesto!$B:$E,3,FALSE),0)</f>
        <v>4250000</v>
      </c>
      <c r="X29" s="86">
        <f t="shared" si="69"/>
        <v>0.44124564705882352</v>
      </c>
      <c r="Z29" s="77">
        <f>+IFERROR(VLOOKUP($C29,Ventas!$R:$U,4,FALSE),0)</f>
        <v>0</v>
      </c>
      <c r="AA29" s="77">
        <f>+IFERROR(VLOOKUP($C29,Ventas!$W:$Z,4,FALSE),0)</f>
        <v>0</v>
      </c>
      <c r="AB29" s="77">
        <f>+IFERROR(VLOOKUP($C29,Ventas!$AB:$AE,4,FALSE),0)</f>
        <v>0</v>
      </c>
      <c r="AC29" s="77">
        <f t="shared" si="70"/>
        <v>0</v>
      </c>
      <c r="AD29" s="86">
        <f t="shared" si="71"/>
        <v>0</v>
      </c>
      <c r="AE29" s="77">
        <f t="shared" si="72"/>
        <v>0</v>
      </c>
      <c r="AF29" s="86">
        <f t="shared" si="73"/>
        <v>0</v>
      </c>
      <c r="AG29" s="77">
        <f>+IFERROR(VLOOKUP($C29,Presupuesto!$G:$J,4,FALSE),0)</f>
        <v>0</v>
      </c>
      <c r="AH29" s="86">
        <f t="shared" si="74"/>
        <v>0</v>
      </c>
      <c r="AJ29" s="57">
        <f>+IFERROR(VLOOKUP($C29,Ventas!$R:$U,3,FALSE),0)</f>
        <v>0</v>
      </c>
      <c r="AK29" s="57">
        <f>+IFERROR(VLOOKUP($C29,Ventas!$W:$Z,3,FALSE),0)</f>
        <v>0</v>
      </c>
      <c r="AL29" s="57">
        <f>+IFERROR(VLOOKUP($C29,Ventas!$AB:$AE,3,FALSE),0)</f>
        <v>0</v>
      </c>
      <c r="AM29" s="57">
        <f t="shared" si="75"/>
        <v>0</v>
      </c>
      <c r="AN29" s="86">
        <f t="shared" si="76"/>
        <v>0</v>
      </c>
      <c r="AO29" s="57">
        <f t="shared" si="77"/>
        <v>0</v>
      </c>
      <c r="AP29" s="86">
        <f t="shared" si="78"/>
        <v>0</v>
      </c>
      <c r="AQ29" s="57">
        <f>+IFERROR(VLOOKUP($C29,Presupuesto!$G:$J,3,FALSE),0)</f>
        <v>0</v>
      </c>
      <c r="AR29" s="86">
        <f t="shared" si="79"/>
        <v>0</v>
      </c>
      <c r="AT29" s="77">
        <f>+IFERROR(VLOOKUP($C29,Ventas!$AG:$AJ,4,FALSE),0)</f>
        <v>31</v>
      </c>
      <c r="AU29" s="77">
        <f>+IFERROR(VLOOKUP($C29,Ventas!$AL:$AO,4,FALSE),0)</f>
        <v>14</v>
      </c>
      <c r="AV29" s="77">
        <f>+IFERROR(VLOOKUP($C29,Ventas!$AQ:$AT,4,FALSE),0)</f>
        <v>8</v>
      </c>
      <c r="AW29" s="77">
        <f t="shared" si="80"/>
        <v>-23</v>
      </c>
      <c r="AX29" s="86">
        <f t="shared" si="81"/>
        <v>-0.74193548387096775</v>
      </c>
      <c r="AY29" s="77">
        <f t="shared" si="82"/>
        <v>-6</v>
      </c>
      <c r="AZ29" s="86">
        <f t="shared" si="83"/>
        <v>-0.42857142857142855</v>
      </c>
      <c r="BA29" s="77">
        <f>+IFERROR(VLOOKUP($C29,Presupuesto!$L:$O,4,FALSE),0)</f>
        <v>13</v>
      </c>
      <c r="BB29" s="86">
        <f t="shared" si="84"/>
        <v>0.61538461538461542</v>
      </c>
      <c r="BD29" s="57">
        <f>+IFERROR(VLOOKUP($C29,Ventas!$AG:$AJ,3,FALSE),0)</f>
        <v>15293850</v>
      </c>
      <c r="BE29" s="57">
        <f>+IFERROR(VLOOKUP($C29,Ventas!$AL:$AO,3,FALSE),0)</f>
        <v>7403350</v>
      </c>
      <c r="BF29" s="57">
        <f>+IFERROR(VLOOKUP($C29,Ventas!$AQ:$AT,3,FALSE),0)</f>
        <v>3853850</v>
      </c>
      <c r="BG29" s="57">
        <f t="shared" si="85"/>
        <v>-11440000</v>
      </c>
      <c r="BH29" s="86">
        <f t="shared" si="86"/>
        <v>-0.74801309022907903</v>
      </c>
      <c r="BI29" s="57">
        <f t="shared" si="87"/>
        <v>-3549500</v>
      </c>
      <c r="BJ29" s="86">
        <f t="shared" si="88"/>
        <v>-0.47944511606232315</v>
      </c>
      <c r="BK29" s="57">
        <f>+IFERROR(VLOOKUP($C29,Presupuesto!$L:$O,3,FALSE),0)</f>
        <v>4428571.4285714282</v>
      </c>
      <c r="BL29" s="86">
        <f t="shared" si="89"/>
        <v>0.8702241935483872</v>
      </c>
      <c r="BN29" s="77">
        <f>+IFERROR(VLOOKUP($C29,Ventas!$AV:$AY,4,FALSE),0)</f>
        <v>0</v>
      </c>
      <c r="BO29" s="77">
        <f>+IFERROR(VLOOKUP($C29,Ventas!$BA:$BD,4,FALSE),0)</f>
        <v>20</v>
      </c>
      <c r="BP29" s="77">
        <f>+IFERROR(VLOOKUP($C29,Ventas!$BF:$BI,4,FALSE),0)</f>
        <v>14</v>
      </c>
      <c r="BQ29" s="77">
        <f t="shared" si="90"/>
        <v>14</v>
      </c>
      <c r="BR29" s="86">
        <f t="shared" si="91"/>
        <v>0</v>
      </c>
      <c r="BS29" s="77">
        <f t="shared" si="92"/>
        <v>-6</v>
      </c>
      <c r="BT29" s="86">
        <f t="shared" si="93"/>
        <v>-0.3</v>
      </c>
      <c r="BU29" s="77">
        <f>+IFERROR(VLOOKUP($C29,Presupuesto!$Q:$T,4,FALSE),0)</f>
        <v>16</v>
      </c>
      <c r="BV29" s="86">
        <f t="shared" si="94"/>
        <v>0.875</v>
      </c>
      <c r="BX29" s="57">
        <f>+IFERROR(VLOOKUP($C29,Ventas!$AV:$AY,3,FALSE),0)</f>
        <v>0</v>
      </c>
      <c r="BY29" s="57">
        <f>+IFERROR(VLOOKUP($C29,Ventas!$BA:$BD,3,FALSE),0)</f>
        <v>132000</v>
      </c>
      <c r="BZ29" s="57">
        <f>+IFERROR(VLOOKUP($C29,Ventas!$BF:$BI,3,FALSE),0)</f>
        <v>5532386</v>
      </c>
      <c r="CA29" s="57">
        <f t="shared" si="95"/>
        <v>5532386</v>
      </c>
      <c r="CB29" s="86">
        <f t="shared" si="96"/>
        <v>0</v>
      </c>
      <c r="CC29" s="57">
        <f t="shared" si="97"/>
        <v>5400386</v>
      </c>
      <c r="CD29" s="86">
        <f t="shared" si="98"/>
        <v>40.912015151515149</v>
      </c>
      <c r="CE29" s="57">
        <f>+IFERROR(VLOOKUP($C29,Presupuesto!$Q:$T,3,FALSE),0)</f>
        <v>105600</v>
      </c>
      <c r="CF29" s="86">
        <f t="shared" si="99"/>
        <v>52.39001893939394</v>
      </c>
      <c r="CH29" s="77">
        <f>+IFERROR(VLOOKUP($C29,Ventas!$BK:$BN,4,FALSE),0)</f>
        <v>0</v>
      </c>
      <c r="CI29" s="77">
        <f>+IFERROR(VLOOKUP($C29,Ventas!$BP:$BS,4,FALSE),0)</f>
        <v>5</v>
      </c>
      <c r="CJ29" s="77">
        <f>+IFERROR(VLOOKUP($C29,Ventas!$BU:$BX,4,FALSE),0)</f>
        <v>11</v>
      </c>
      <c r="CK29" s="77">
        <f t="shared" si="100"/>
        <v>11</v>
      </c>
      <c r="CL29" s="86">
        <f t="shared" si="101"/>
        <v>0</v>
      </c>
      <c r="CM29" s="77">
        <f t="shared" si="102"/>
        <v>6</v>
      </c>
      <c r="CN29" s="86">
        <f t="shared" si="103"/>
        <v>1.2</v>
      </c>
      <c r="CO29" s="77">
        <f>+IFERROR(VLOOKUP($C29,Presupuesto!$V:$Y,4,FALSE),0)</f>
        <v>0</v>
      </c>
      <c r="CP29" s="86">
        <f t="shared" si="104"/>
        <v>0</v>
      </c>
      <c r="CR29" s="57">
        <f>+IFERROR(VLOOKUP($C29,Ventas!$BK:$BN,3,FALSE),0)</f>
        <v>0</v>
      </c>
      <c r="CS29" s="57">
        <f>+IFERROR(VLOOKUP($C29,Ventas!$BP:$BS,3,FALSE),0)</f>
        <v>727713</v>
      </c>
      <c r="CT29" s="57">
        <f>+IFERROR(VLOOKUP($C29,Ventas!$BU:$BX,3,FALSE),0)</f>
        <v>1216225</v>
      </c>
      <c r="CU29" s="57">
        <f t="shared" si="105"/>
        <v>1216225</v>
      </c>
      <c r="CV29" s="86">
        <f t="shared" si="106"/>
        <v>0</v>
      </c>
      <c r="CW29" s="57">
        <f t="shared" si="107"/>
        <v>488512</v>
      </c>
      <c r="CX29" s="86">
        <f t="shared" si="108"/>
        <v>0.67129761320740455</v>
      </c>
      <c r="CY29" s="57">
        <f>+IFERROR(VLOOKUP($C29,Presupuesto!$V:$Y,3,FALSE),0)</f>
        <v>0</v>
      </c>
      <c r="CZ29" s="86">
        <f t="shared" si="109"/>
        <v>0</v>
      </c>
      <c r="DB29" s="77">
        <f>+IFERROR(VLOOKUP($C29,Ventas!$BZ:$CC,4,FALSE),0)</f>
        <v>0</v>
      </c>
      <c r="DC29" s="77">
        <f>+IFERROR(VLOOKUP($C29,Ventas!$CE:$CH,4,FALSE),0)</f>
        <v>0</v>
      </c>
      <c r="DD29" s="77">
        <f>+IFERROR(VLOOKUP($C29,Ventas!$CJ:$CM,4,FALSE),0)</f>
        <v>0</v>
      </c>
      <c r="DE29" s="77">
        <f t="shared" si="110"/>
        <v>0</v>
      </c>
      <c r="DF29" s="86">
        <f t="shared" si="111"/>
        <v>0</v>
      </c>
      <c r="DG29" s="77">
        <f t="shared" si="112"/>
        <v>0</v>
      </c>
      <c r="DH29" s="86">
        <f t="shared" si="113"/>
        <v>0</v>
      </c>
      <c r="DI29" s="77">
        <f>+IFERROR(VLOOKUP($C29,Presupuesto!$AA:$AD,4,FALSE),0)</f>
        <v>0</v>
      </c>
      <c r="DJ29" s="86">
        <f t="shared" si="114"/>
        <v>0</v>
      </c>
      <c r="DL29" s="57">
        <f>+IFERROR(VLOOKUP($C29,Ventas!$BZ:$CC,3,FALSE),0)</f>
        <v>0</v>
      </c>
      <c r="DM29" s="57">
        <f>+IFERROR(VLOOKUP($C29,Ventas!$CE:$CH,3,FALSE),0)</f>
        <v>0</v>
      </c>
      <c r="DN29" s="57">
        <f>+IFERROR(VLOOKUP($C29,Ventas!$CJ:$CM,3,FALSE),0)</f>
        <v>0</v>
      </c>
      <c r="DO29" s="57">
        <f t="shared" si="115"/>
        <v>0</v>
      </c>
      <c r="DP29" s="86">
        <f t="shared" si="116"/>
        <v>0</v>
      </c>
      <c r="DQ29" s="57">
        <f t="shared" si="117"/>
        <v>0</v>
      </c>
      <c r="DR29" s="86">
        <f t="shared" si="118"/>
        <v>0</v>
      </c>
      <c r="DS29" s="57">
        <f>+IFERROR(VLOOKUP($C29,Presupuesto!$AA:$AD,3,FALSE),0)</f>
        <v>0</v>
      </c>
      <c r="DT29" s="86">
        <f t="shared" si="119"/>
        <v>0</v>
      </c>
    </row>
    <row r="30" spans="1:124" ht="17.25" x14ac:dyDescent="0.25">
      <c r="A30" s="10"/>
      <c r="B30" s="181"/>
      <c r="C30" s="55">
        <v>1061</v>
      </c>
      <c r="D30" s="56" t="s">
        <v>114</v>
      </c>
      <c r="E30" s="36"/>
      <c r="F30" s="77">
        <f>+IFERROR(VLOOKUP($C30,Ventas!$B:$E,4,FALSE),0)</f>
        <v>1</v>
      </c>
      <c r="G30" s="77">
        <f>+IFERROR(VLOOKUP($C30,Ventas!$G:$J,4,FALSE),0)</f>
        <v>9</v>
      </c>
      <c r="H30" s="77">
        <f>+IFERROR(VLOOKUP($C30,Ventas!$L:$O,4,FALSE),0)</f>
        <v>2</v>
      </c>
      <c r="I30" s="77">
        <f t="shared" si="60"/>
        <v>1</v>
      </c>
      <c r="J30" s="86">
        <f t="shared" si="61"/>
        <v>1</v>
      </c>
      <c r="K30" s="77">
        <f t="shared" si="62"/>
        <v>-7</v>
      </c>
      <c r="L30" s="86">
        <f t="shared" si="63"/>
        <v>-0.77777777777777779</v>
      </c>
      <c r="M30" s="77">
        <f>+IFERROR(VLOOKUP($C30,Presupuesto!$B:$E,4,FALSE),0)</f>
        <v>8</v>
      </c>
      <c r="N30" s="86">
        <f t="shared" si="64"/>
        <v>0.25</v>
      </c>
      <c r="P30" s="57">
        <f>+IFERROR(VLOOKUP($C30,Ventas!$B:$E,3,FALSE),0)</f>
        <v>59950</v>
      </c>
      <c r="Q30" s="57">
        <f>+IFERROR(VLOOKUP($C30,Ventas!$G:$J,3,FALSE),0)</f>
        <v>1134671</v>
      </c>
      <c r="R30" s="57">
        <f>+IFERROR(VLOOKUP($C30,Ventas!$L:$O,3,FALSE),0)</f>
        <v>236260</v>
      </c>
      <c r="S30" s="57">
        <f t="shared" si="65"/>
        <v>176310</v>
      </c>
      <c r="T30" s="86">
        <f t="shared" si="66"/>
        <v>2.9409507923269391</v>
      </c>
      <c r="U30" s="57">
        <f t="shared" si="67"/>
        <v>-898411</v>
      </c>
      <c r="V30" s="86">
        <f t="shared" si="68"/>
        <v>-0.79178105371512975</v>
      </c>
      <c r="W30" s="57">
        <f>+IFERROR(VLOOKUP($C30,Presupuesto!$B:$E,3,FALSE),0)</f>
        <v>1000000</v>
      </c>
      <c r="X30" s="86">
        <f t="shared" si="69"/>
        <v>0.23626</v>
      </c>
      <c r="Z30" s="77">
        <f>+IFERROR(VLOOKUP($C30,Ventas!$R:$U,4,FALSE),0)</f>
        <v>0</v>
      </c>
      <c r="AA30" s="77">
        <f>+IFERROR(VLOOKUP($C30,Ventas!$W:$Z,4,FALSE),0)</f>
        <v>0</v>
      </c>
      <c r="AB30" s="77">
        <f>+IFERROR(VLOOKUP($C30,Ventas!$AB:$AE,4,FALSE),0)</f>
        <v>0</v>
      </c>
      <c r="AC30" s="77">
        <f t="shared" si="70"/>
        <v>0</v>
      </c>
      <c r="AD30" s="86">
        <f t="shared" si="71"/>
        <v>0</v>
      </c>
      <c r="AE30" s="77">
        <f t="shared" si="72"/>
        <v>0</v>
      </c>
      <c r="AF30" s="86">
        <f t="shared" si="73"/>
        <v>0</v>
      </c>
      <c r="AG30" s="77">
        <f>+IFERROR(VLOOKUP($C30,Presupuesto!$G:$J,4,FALSE),0)</f>
        <v>3</v>
      </c>
      <c r="AH30" s="86">
        <f t="shared" si="74"/>
        <v>0</v>
      </c>
      <c r="AJ30" s="57">
        <f>+IFERROR(VLOOKUP($C30,Ventas!$R:$U,3,FALSE),0)</f>
        <v>0</v>
      </c>
      <c r="AK30" s="57">
        <f>+IFERROR(VLOOKUP($C30,Ventas!$W:$Z,3,FALSE),0)</f>
        <v>0</v>
      </c>
      <c r="AL30" s="57">
        <f>+IFERROR(VLOOKUP($C30,Ventas!$AB:$AE,3,FALSE),0)</f>
        <v>0</v>
      </c>
      <c r="AM30" s="57">
        <f t="shared" si="75"/>
        <v>0</v>
      </c>
      <c r="AN30" s="86">
        <f t="shared" si="76"/>
        <v>0</v>
      </c>
      <c r="AO30" s="57">
        <f t="shared" si="77"/>
        <v>0</v>
      </c>
      <c r="AP30" s="86">
        <f t="shared" si="78"/>
        <v>0</v>
      </c>
      <c r="AQ30" s="57">
        <f>+IFERROR(VLOOKUP($C30,Presupuesto!$G:$J,3,FALSE),0)</f>
        <v>753000</v>
      </c>
      <c r="AR30" s="86">
        <f t="shared" si="79"/>
        <v>0</v>
      </c>
      <c r="AT30" s="77">
        <f>+IFERROR(VLOOKUP($C30,Ventas!$AG:$AJ,4,FALSE),0)</f>
        <v>14</v>
      </c>
      <c r="AU30" s="77">
        <f>+IFERROR(VLOOKUP($C30,Ventas!$AL:$AO,4,FALSE),0)</f>
        <v>13</v>
      </c>
      <c r="AV30" s="77">
        <f>+IFERROR(VLOOKUP($C30,Ventas!$AQ:$AT,4,FALSE),0)</f>
        <v>5</v>
      </c>
      <c r="AW30" s="77">
        <f t="shared" si="80"/>
        <v>-9</v>
      </c>
      <c r="AX30" s="86">
        <f t="shared" si="81"/>
        <v>-0.6428571428571429</v>
      </c>
      <c r="AY30" s="77">
        <f t="shared" si="82"/>
        <v>-8</v>
      </c>
      <c r="AZ30" s="86">
        <f t="shared" si="83"/>
        <v>-0.61538461538461542</v>
      </c>
      <c r="BA30" s="77">
        <f>+IFERROR(VLOOKUP($C30,Presupuesto!$L:$O,4,FALSE),0)</f>
        <v>13</v>
      </c>
      <c r="BB30" s="86">
        <f t="shared" si="84"/>
        <v>0.38461538461538464</v>
      </c>
      <c r="BD30" s="57">
        <f>+IFERROR(VLOOKUP($C30,Ventas!$AG:$AJ,3,FALSE),0)</f>
        <v>7006050</v>
      </c>
      <c r="BE30" s="57">
        <f>+IFERROR(VLOOKUP($C30,Ventas!$AL:$AO,3,FALSE),0)</f>
        <v>7213750</v>
      </c>
      <c r="BF30" s="57">
        <f>+IFERROR(VLOOKUP($C30,Ventas!$AQ:$AT,3,FALSE),0)</f>
        <v>2805950</v>
      </c>
      <c r="BG30" s="57">
        <f t="shared" si="85"/>
        <v>-4200100</v>
      </c>
      <c r="BH30" s="86">
        <f t="shared" si="86"/>
        <v>-0.59949614975628207</v>
      </c>
      <c r="BI30" s="57">
        <f t="shared" si="87"/>
        <v>-4407800</v>
      </c>
      <c r="BJ30" s="86">
        <f t="shared" si="88"/>
        <v>-0.61102755155085775</v>
      </c>
      <c r="BK30" s="57">
        <f>+IFERROR(VLOOKUP($C30,Presupuesto!$L:$O,3,FALSE),0)</f>
        <v>4428571.4285714282</v>
      </c>
      <c r="BL30" s="86">
        <f t="shared" si="89"/>
        <v>0.63360161290322581</v>
      </c>
      <c r="BN30" s="77">
        <f>+IFERROR(VLOOKUP($C30,Ventas!$AV:$AY,4,FALSE),0)</f>
        <v>0</v>
      </c>
      <c r="BO30" s="77">
        <f>+IFERROR(VLOOKUP($C30,Ventas!$BA:$BD,4,FALSE),0)</f>
        <v>11</v>
      </c>
      <c r="BP30" s="77">
        <f>+IFERROR(VLOOKUP($C30,Ventas!$BF:$BI,4,FALSE),0)</f>
        <v>6</v>
      </c>
      <c r="BQ30" s="77">
        <f t="shared" si="90"/>
        <v>6</v>
      </c>
      <c r="BR30" s="86">
        <f t="shared" si="91"/>
        <v>0</v>
      </c>
      <c r="BS30" s="77">
        <f t="shared" si="92"/>
        <v>-5</v>
      </c>
      <c r="BT30" s="86">
        <f t="shared" si="93"/>
        <v>-0.45454545454545453</v>
      </c>
      <c r="BU30" s="77">
        <f>+IFERROR(VLOOKUP($C30,Presupuesto!$Q:$T,4,FALSE),0)</f>
        <v>8</v>
      </c>
      <c r="BV30" s="86">
        <f t="shared" si="94"/>
        <v>0.75</v>
      </c>
      <c r="BX30" s="57">
        <f>+IFERROR(VLOOKUP($C30,Ventas!$AV:$AY,3,FALSE),0)</f>
        <v>0</v>
      </c>
      <c r="BY30" s="57">
        <f>+IFERROR(VLOOKUP($C30,Ventas!$BA:$BD,3,FALSE),0)</f>
        <v>72600</v>
      </c>
      <c r="BZ30" s="57">
        <f>+IFERROR(VLOOKUP($C30,Ventas!$BF:$BI,3,FALSE),0)</f>
        <v>2869910</v>
      </c>
      <c r="CA30" s="57">
        <f t="shared" si="95"/>
        <v>2869910</v>
      </c>
      <c r="CB30" s="86">
        <f t="shared" si="96"/>
        <v>0</v>
      </c>
      <c r="CC30" s="57">
        <f t="shared" si="97"/>
        <v>2797310</v>
      </c>
      <c r="CD30" s="86">
        <f t="shared" si="98"/>
        <v>38.530440771349859</v>
      </c>
      <c r="CE30" s="57">
        <f>+IFERROR(VLOOKUP($C30,Presupuesto!$Q:$T,3,FALSE),0)</f>
        <v>52800</v>
      </c>
      <c r="CF30" s="86">
        <f t="shared" si="99"/>
        <v>54.354356060606058</v>
      </c>
      <c r="CH30" s="77">
        <f>+IFERROR(VLOOKUP($C30,Ventas!$BK:$BN,4,FALSE),0)</f>
        <v>0</v>
      </c>
      <c r="CI30" s="77">
        <f>+IFERROR(VLOOKUP($C30,Ventas!$BP:$BS,4,FALSE),0)</f>
        <v>2</v>
      </c>
      <c r="CJ30" s="77">
        <f>+IFERROR(VLOOKUP($C30,Ventas!$BU:$BX,4,FALSE),0)</f>
        <v>2</v>
      </c>
      <c r="CK30" s="77">
        <f t="shared" si="100"/>
        <v>2</v>
      </c>
      <c r="CL30" s="86">
        <f t="shared" si="101"/>
        <v>0</v>
      </c>
      <c r="CM30" s="77">
        <f t="shared" si="102"/>
        <v>0</v>
      </c>
      <c r="CN30" s="86">
        <f t="shared" si="103"/>
        <v>0</v>
      </c>
      <c r="CO30" s="77">
        <f>+IFERROR(VLOOKUP($C30,Presupuesto!$V:$Y,4,FALSE),0)</f>
        <v>0</v>
      </c>
      <c r="CP30" s="86">
        <f t="shared" si="104"/>
        <v>0</v>
      </c>
      <c r="CR30" s="57">
        <f>+IFERROR(VLOOKUP($C30,Ventas!$BK:$BN,3,FALSE),0)</f>
        <v>0</v>
      </c>
      <c r="CS30" s="57">
        <f>+IFERROR(VLOOKUP($C30,Ventas!$BP:$BS,3,FALSE),0)</f>
        <v>251512</v>
      </c>
      <c r="CT30" s="57">
        <f>+IFERROR(VLOOKUP($C30,Ventas!$BU:$BX,3,FALSE),0)</f>
        <v>302078</v>
      </c>
      <c r="CU30" s="57">
        <f t="shared" si="105"/>
        <v>302078</v>
      </c>
      <c r="CV30" s="86">
        <f t="shared" si="106"/>
        <v>0</v>
      </c>
      <c r="CW30" s="57">
        <f t="shared" si="107"/>
        <v>50566</v>
      </c>
      <c r="CX30" s="86">
        <f t="shared" si="108"/>
        <v>0.20104806132510575</v>
      </c>
      <c r="CY30" s="57">
        <f>+IFERROR(VLOOKUP($C30,Presupuesto!$V:$Y,3,FALSE),0)</f>
        <v>0</v>
      </c>
      <c r="CZ30" s="86">
        <f t="shared" si="109"/>
        <v>0</v>
      </c>
      <c r="DB30" s="77">
        <f>+IFERROR(VLOOKUP($C30,Ventas!$BZ:$CC,4,FALSE),0)</f>
        <v>0</v>
      </c>
      <c r="DC30" s="77">
        <f>+IFERROR(VLOOKUP($C30,Ventas!$CE:$CH,4,FALSE),0)</f>
        <v>0</v>
      </c>
      <c r="DD30" s="77">
        <f>+IFERROR(VLOOKUP($C30,Ventas!$CJ:$CM,4,FALSE),0)</f>
        <v>0</v>
      </c>
      <c r="DE30" s="77">
        <f t="shared" si="110"/>
        <v>0</v>
      </c>
      <c r="DF30" s="86">
        <f t="shared" si="111"/>
        <v>0</v>
      </c>
      <c r="DG30" s="77">
        <f t="shared" si="112"/>
        <v>0</v>
      </c>
      <c r="DH30" s="86">
        <f t="shared" si="113"/>
        <v>0</v>
      </c>
      <c r="DI30" s="77">
        <f>+IFERROR(VLOOKUP($C30,Presupuesto!$AA:$AD,4,FALSE),0)</f>
        <v>0</v>
      </c>
      <c r="DJ30" s="86">
        <f t="shared" si="114"/>
        <v>0</v>
      </c>
      <c r="DL30" s="57">
        <f>+IFERROR(VLOOKUP($C30,Ventas!$BZ:$CC,3,FALSE),0)</f>
        <v>0</v>
      </c>
      <c r="DM30" s="57">
        <f>+IFERROR(VLOOKUP($C30,Ventas!$CE:$CH,3,FALSE),0)</f>
        <v>0</v>
      </c>
      <c r="DN30" s="57">
        <f>+IFERROR(VLOOKUP($C30,Ventas!$CJ:$CM,3,FALSE),0)</f>
        <v>0</v>
      </c>
      <c r="DO30" s="57">
        <f t="shared" si="115"/>
        <v>0</v>
      </c>
      <c r="DP30" s="86">
        <f t="shared" si="116"/>
        <v>0</v>
      </c>
      <c r="DQ30" s="57">
        <f t="shared" si="117"/>
        <v>0</v>
      </c>
      <c r="DR30" s="86">
        <f t="shared" si="118"/>
        <v>0</v>
      </c>
      <c r="DS30" s="57">
        <f>+IFERROR(VLOOKUP($C30,Presupuesto!$AA:$AD,3,FALSE),0)</f>
        <v>0</v>
      </c>
      <c r="DT30" s="86">
        <f t="shared" si="119"/>
        <v>0</v>
      </c>
    </row>
    <row r="31" spans="1:124" ht="17.25" x14ac:dyDescent="0.25">
      <c r="A31" s="10"/>
      <c r="B31" s="181"/>
      <c r="C31" s="55">
        <v>1189</v>
      </c>
      <c r="D31" s="56" t="s">
        <v>100</v>
      </c>
      <c r="E31" s="36"/>
      <c r="F31" s="77">
        <f>+IFERROR(VLOOKUP($C31,Ventas!$B:$E,4,FALSE),0)</f>
        <v>1</v>
      </c>
      <c r="G31" s="77">
        <f>+IFERROR(VLOOKUP($C31,Ventas!$G:$J,4,FALSE),0)</f>
        <v>27</v>
      </c>
      <c r="H31" s="77">
        <f>+IFERROR(VLOOKUP($C31,Ventas!$L:$O,4,FALSE),0)</f>
        <v>14</v>
      </c>
      <c r="I31" s="77">
        <f t="shared" si="60"/>
        <v>13</v>
      </c>
      <c r="J31" s="86">
        <f t="shared" si="61"/>
        <v>13</v>
      </c>
      <c r="K31" s="77">
        <f t="shared" si="62"/>
        <v>-13</v>
      </c>
      <c r="L31" s="86">
        <f t="shared" si="63"/>
        <v>-0.48148148148148145</v>
      </c>
      <c r="M31" s="77">
        <f>+IFERROR(VLOOKUP($C31,Presupuesto!$B:$E,4,FALSE),0)</f>
        <v>42</v>
      </c>
      <c r="N31" s="86">
        <f t="shared" si="64"/>
        <v>0.33333333333333331</v>
      </c>
      <c r="P31" s="57">
        <f>+IFERROR(VLOOKUP($C31,Ventas!$B:$E,3,FALSE),0)</f>
        <v>59950</v>
      </c>
      <c r="Q31" s="57">
        <f>+IFERROR(VLOOKUP($C31,Ventas!$G:$J,3,FALSE),0)</f>
        <v>2568141</v>
      </c>
      <c r="R31" s="57">
        <f>+IFERROR(VLOOKUP($C31,Ventas!$L:$O,3,FALSE),0)</f>
        <v>1383196</v>
      </c>
      <c r="S31" s="57">
        <f t="shared" si="65"/>
        <v>1323246</v>
      </c>
      <c r="T31" s="86">
        <f t="shared" si="66"/>
        <v>22.072493744787323</v>
      </c>
      <c r="U31" s="57">
        <f t="shared" si="67"/>
        <v>-1184945</v>
      </c>
      <c r="V31" s="86">
        <f t="shared" si="68"/>
        <v>-0.46140184670545736</v>
      </c>
      <c r="W31" s="57">
        <f>+IFERROR(VLOOKUP($C31,Presupuesto!$B:$E,3,FALSE),0)</f>
        <v>5250000</v>
      </c>
      <c r="X31" s="86">
        <f t="shared" si="69"/>
        <v>0.26346590476190473</v>
      </c>
      <c r="Z31" s="77">
        <f>+IFERROR(VLOOKUP($C31,Ventas!$R:$U,4,FALSE),0)</f>
        <v>0</v>
      </c>
      <c r="AA31" s="77">
        <f>+IFERROR(VLOOKUP($C31,Ventas!$W:$Z,4,FALSE),0)</f>
        <v>0</v>
      </c>
      <c r="AB31" s="77">
        <f>+IFERROR(VLOOKUP($C31,Ventas!$AB:$AE,4,FALSE),0)</f>
        <v>0</v>
      </c>
      <c r="AC31" s="77">
        <f t="shared" si="70"/>
        <v>0</v>
      </c>
      <c r="AD31" s="86">
        <f t="shared" si="71"/>
        <v>0</v>
      </c>
      <c r="AE31" s="77">
        <f t="shared" si="72"/>
        <v>0</v>
      </c>
      <c r="AF31" s="86">
        <f t="shared" si="73"/>
        <v>0</v>
      </c>
      <c r="AG31" s="77">
        <f>+IFERROR(VLOOKUP($C31,Presupuesto!$G:$J,4,FALSE),0)</f>
        <v>3</v>
      </c>
      <c r="AH31" s="86">
        <f t="shared" si="74"/>
        <v>0</v>
      </c>
      <c r="AJ31" s="57">
        <f>+IFERROR(VLOOKUP($C31,Ventas!$R:$U,3,FALSE),0)</f>
        <v>0</v>
      </c>
      <c r="AK31" s="57">
        <f>+IFERROR(VLOOKUP($C31,Ventas!$W:$Z,3,FALSE),0)</f>
        <v>0</v>
      </c>
      <c r="AL31" s="57">
        <f>+IFERROR(VLOOKUP($C31,Ventas!$AB:$AE,3,FALSE),0)</f>
        <v>0</v>
      </c>
      <c r="AM31" s="57">
        <f t="shared" si="75"/>
        <v>0</v>
      </c>
      <c r="AN31" s="86">
        <f t="shared" si="76"/>
        <v>0</v>
      </c>
      <c r="AO31" s="57">
        <f t="shared" si="77"/>
        <v>0</v>
      </c>
      <c r="AP31" s="86">
        <f t="shared" si="78"/>
        <v>0</v>
      </c>
      <c r="AQ31" s="57">
        <f>+IFERROR(VLOOKUP($C31,Presupuesto!$G:$J,3,FALSE),0)</f>
        <v>753000</v>
      </c>
      <c r="AR31" s="86">
        <f t="shared" si="79"/>
        <v>0</v>
      </c>
      <c r="AT31" s="77">
        <f>+IFERROR(VLOOKUP($C31,Ventas!$AG:$AJ,4,FALSE),0)</f>
        <v>7</v>
      </c>
      <c r="AU31" s="77">
        <f>+IFERROR(VLOOKUP($C31,Ventas!$AL:$AO,4,FALSE),0)</f>
        <v>9</v>
      </c>
      <c r="AV31" s="77">
        <f>+IFERROR(VLOOKUP($C31,Ventas!$AQ:$AT,4,FALSE),0)</f>
        <v>3</v>
      </c>
      <c r="AW31" s="77">
        <f t="shared" si="80"/>
        <v>-4</v>
      </c>
      <c r="AX31" s="86">
        <f t="shared" si="81"/>
        <v>-0.5714285714285714</v>
      </c>
      <c r="AY31" s="77">
        <f t="shared" si="82"/>
        <v>-6</v>
      </c>
      <c r="AZ31" s="86">
        <f t="shared" si="83"/>
        <v>-0.66666666666666663</v>
      </c>
      <c r="BA31" s="77">
        <f>+IFERROR(VLOOKUP($C31,Presupuesto!$L:$O,4,FALSE),0)</f>
        <v>13</v>
      </c>
      <c r="BB31" s="86">
        <f t="shared" si="84"/>
        <v>0.23076923076923078</v>
      </c>
      <c r="BD31" s="57">
        <f>+IFERROR(VLOOKUP($C31,Ventas!$AG:$AJ,3,FALSE),0)</f>
        <v>3554850</v>
      </c>
      <c r="BE31" s="57">
        <f>+IFERROR(VLOOKUP($C31,Ventas!$AL:$AO,3,FALSE),0)</f>
        <v>4455300</v>
      </c>
      <c r="BF31" s="57">
        <f>+IFERROR(VLOOKUP($C31,Ventas!$AQ:$AT,3,FALSE),0)</f>
        <v>1645900</v>
      </c>
      <c r="BG31" s="57">
        <f t="shared" si="85"/>
        <v>-1908950</v>
      </c>
      <c r="BH31" s="86">
        <f t="shared" si="86"/>
        <v>-0.53699874818909377</v>
      </c>
      <c r="BI31" s="57">
        <f t="shared" si="87"/>
        <v>-2809400</v>
      </c>
      <c r="BJ31" s="86">
        <f t="shared" si="88"/>
        <v>-0.63057482099970819</v>
      </c>
      <c r="BK31" s="57">
        <f>+IFERROR(VLOOKUP($C31,Presupuesto!$L:$O,3,FALSE),0)</f>
        <v>4428571.4285714282</v>
      </c>
      <c r="BL31" s="86">
        <f t="shared" si="89"/>
        <v>0.37165483870967747</v>
      </c>
      <c r="BN31" s="77">
        <f>+IFERROR(VLOOKUP($C31,Ventas!$AV:$AY,4,FALSE),0)</f>
        <v>0</v>
      </c>
      <c r="BO31" s="77">
        <f>+IFERROR(VLOOKUP($C31,Ventas!$BA:$BD,4,FALSE),0)</f>
        <v>18</v>
      </c>
      <c r="BP31" s="77">
        <f>+IFERROR(VLOOKUP($C31,Ventas!$BF:$BI,4,FALSE),0)</f>
        <v>15</v>
      </c>
      <c r="BQ31" s="77">
        <f t="shared" si="90"/>
        <v>15</v>
      </c>
      <c r="BR31" s="86">
        <f t="shared" si="91"/>
        <v>0</v>
      </c>
      <c r="BS31" s="77">
        <f t="shared" si="92"/>
        <v>-3</v>
      </c>
      <c r="BT31" s="86">
        <f t="shared" si="93"/>
        <v>-0.16666666666666666</v>
      </c>
      <c r="BU31" s="77">
        <f>+IFERROR(VLOOKUP($C31,Presupuesto!$Q:$T,4,FALSE),0)</f>
        <v>15</v>
      </c>
      <c r="BV31" s="86">
        <f t="shared" si="94"/>
        <v>1</v>
      </c>
      <c r="BX31" s="57">
        <f>+IFERROR(VLOOKUP($C31,Ventas!$AV:$AY,3,FALSE),0)</f>
        <v>0</v>
      </c>
      <c r="BY31" s="57">
        <f>+IFERROR(VLOOKUP($C31,Ventas!$BA:$BD,3,FALSE),0)</f>
        <v>118800</v>
      </c>
      <c r="BZ31" s="57">
        <f>+IFERROR(VLOOKUP($C31,Ventas!$BF:$BI,3,FALSE),0)</f>
        <v>3037296</v>
      </c>
      <c r="CA31" s="57">
        <f t="shared" si="95"/>
        <v>3037296</v>
      </c>
      <c r="CB31" s="86">
        <f t="shared" si="96"/>
        <v>0</v>
      </c>
      <c r="CC31" s="57">
        <f t="shared" si="97"/>
        <v>2918496</v>
      </c>
      <c r="CD31" s="86">
        <f t="shared" si="98"/>
        <v>24.566464646464645</v>
      </c>
      <c r="CE31" s="57">
        <f>+IFERROR(VLOOKUP($C31,Presupuesto!$Q:$T,3,FALSE),0)</f>
        <v>99000</v>
      </c>
      <c r="CF31" s="86">
        <f t="shared" si="99"/>
        <v>30.679757575757577</v>
      </c>
      <c r="CH31" s="77">
        <f>+IFERROR(VLOOKUP($C31,Ventas!$BK:$BN,4,FALSE),0)</f>
        <v>0</v>
      </c>
      <c r="CI31" s="77">
        <f>+IFERROR(VLOOKUP($C31,Ventas!$BP:$BS,4,FALSE),0)</f>
        <v>5</v>
      </c>
      <c r="CJ31" s="77">
        <f>+IFERROR(VLOOKUP($C31,Ventas!$BU:$BX,4,FALSE),0)</f>
        <v>4</v>
      </c>
      <c r="CK31" s="77">
        <f t="shared" si="100"/>
        <v>4</v>
      </c>
      <c r="CL31" s="86">
        <f t="shared" si="101"/>
        <v>0</v>
      </c>
      <c r="CM31" s="77">
        <f t="shared" si="102"/>
        <v>-1</v>
      </c>
      <c r="CN31" s="86">
        <f t="shared" si="103"/>
        <v>-0.2</v>
      </c>
      <c r="CO31" s="77">
        <f>+IFERROR(VLOOKUP($C31,Presupuesto!$V:$Y,4,FALSE),0)</f>
        <v>0</v>
      </c>
      <c r="CP31" s="86">
        <f t="shared" si="104"/>
        <v>0</v>
      </c>
      <c r="CR31" s="57">
        <f>+IFERROR(VLOOKUP($C31,Ventas!$BK:$BN,3,FALSE),0)</f>
        <v>0</v>
      </c>
      <c r="CS31" s="57">
        <f>+IFERROR(VLOOKUP($C31,Ventas!$BP:$BS,3,FALSE),0)</f>
        <v>685060</v>
      </c>
      <c r="CT31" s="57">
        <f>+IFERROR(VLOOKUP($C31,Ventas!$BU:$BX,3,FALSE),0)</f>
        <v>409945</v>
      </c>
      <c r="CU31" s="57">
        <f t="shared" si="105"/>
        <v>409945</v>
      </c>
      <c r="CV31" s="86">
        <f t="shared" si="106"/>
        <v>0</v>
      </c>
      <c r="CW31" s="57">
        <f t="shared" si="107"/>
        <v>-275115</v>
      </c>
      <c r="CX31" s="86">
        <f t="shared" si="108"/>
        <v>-0.40159256123551224</v>
      </c>
      <c r="CY31" s="57">
        <f>+IFERROR(VLOOKUP($C31,Presupuesto!$V:$Y,3,FALSE),0)</f>
        <v>0</v>
      </c>
      <c r="CZ31" s="86">
        <f t="shared" si="109"/>
        <v>0</v>
      </c>
      <c r="DB31" s="77">
        <f>+IFERROR(VLOOKUP($C31,Ventas!$BZ:$CC,4,FALSE),0)</f>
        <v>0</v>
      </c>
      <c r="DC31" s="77">
        <f>+IFERROR(VLOOKUP($C31,Ventas!$CE:$CH,4,FALSE),0)</f>
        <v>0</v>
      </c>
      <c r="DD31" s="77">
        <f>+IFERROR(VLOOKUP($C31,Ventas!$CJ:$CM,4,FALSE),0)</f>
        <v>0</v>
      </c>
      <c r="DE31" s="77">
        <f t="shared" si="110"/>
        <v>0</v>
      </c>
      <c r="DF31" s="86">
        <f t="shared" si="111"/>
        <v>0</v>
      </c>
      <c r="DG31" s="77">
        <f t="shared" si="112"/>
        <v>0</v>
      </c>
      <c r="DH31" s="86">
        <f t="shared" si="113"/>
        <v>0</v>
      </c>
      <c r="DI31" s="77">
        <f>+IFERROR(VLOOKUP($C31,Presupuesto!$AA:$AD,4,FALSE),0)</f>
        <v>0</v>
      </c>
      <c r="DJ31" s="86">
        <f t="shared" si="114"/>
        <v>0</v>
      </c>
      <c r="DL31" s="57">
        <f>+IFERROR(VLOOKUP($C31,Ventas!$BZ:$CC,3,FALSE),0)</f>
        <v>0</v>
      </c>
      <c r="DM31" s="57">
        <f>+IFERROR(VLOOKUP($C31,Ventas!$CE:$CH,3,FALSE),0)</f>
        <v>0</v>
      </c>
      <c r="DN31" s="57">
        <f>+IFERROR(VLOOKUP($C31,Ventas!$CJ:$CM,3,FALSE),0)</f>
        <v>0</v>
      </c>
      <c r="DO31" s="57">
        <f t="shared" si="115"/>
        <v>0</v>
      </c>
      <c r="DP31" s="86">
        <f t="shared" si="116"/>
        <v>0</v>
      </c>
      <c r="DQ31" s="57">
        <f t="shared" si="117"/>
        <v>0</v>
      </c>
      <c r="DR31" s="86">
        <f t="shared" si="118"/>
        <v>0</v>
      </c>
      <c r="DS31" s="57">
        <f>+IFERROR(VLOOKUP($C31,Presupuesto!$AA:$AD,3,FALSE),0)</f>
        <v>0</v>
      </c>
      <c r="DT31" s="86">
        <f t="shared" si="119"/>
        <v>0</v>
      </c>
    </row>
    <row r="32" spans="1:124" ht="17.25" x14ac:dyDescent="0.25">
      <c r="A32" s="10"/>
      <c r="B32" s="182"/>
      <c r="C32" s="51" t="s">
        <v>107</v>
      </c>
      <c r="D32" s="52"/>
      <c r="E32" s="53"/>
      <c r="F32" s="76">
        <f>SUM(F29:F31)</f>
        <v>37</v>
      </c>
      <c r="G32" s="76">
        <f>SUM(G29:G31)</f>
        <v>56</v>
      </c>
      <c r="H32" s="76">
        <f>SUM(H29:H31)</f>
        <v>33</v>
      </c>
      <c r="I32" s="76">
        <f t="shared" si="60"/>
        <v>-4</v>
      </c>
      <c r="J32" s="85">
        <f t="shared" si="61"/>
        <v>-0.10810810810810811</v>
      </c>
      <c r="K32" s="76">
        <f t="shared" si="62"/>
        <v>-23</v>
      </c>
      <c r="L32" s="85">
        <f t="shared" si="63"/>
        <v>-0.4107142857142857</v>
      </c>
      <c r="M32" s="76">
        <f>SUM(M29:M31)</f>
        <v>84</v>
      </c>
      <c r="N32" s="85">
        <f t="shared" si="64"/>
        <v>0.39285714285714285</v>
      </c>
      <c r="P32" s="54">
        <f>SUM(P29:P31)</f>
        <v>4844023</v>
      </c>
      <c r="Q32" s="54">
        <f>SUM(Q29:Q31)</f>
        <v>6260532</v>
      </c>
      <c r="R32" s="54">
        <f>SUM(R29:R31)</f>
        <v>3494750</v>
      </c>
      <c r="S32" s="54">
        <f t="shared" si="65"/>
        <v>-1349273</v>
      </c>
      <c r="T32" s="85">
        <f t="shared" si="66"/>
        <v>-0.27854388800383484</v>
      </c>
      <c r="U32" s="54">
        <f t="shared" si="67"/>
        <v>-2765782</v>
      </c>
      <c r="V32" s="85">
        <f t="shared" si="68"/>
        <v>-0.44178066656316106</v>
      </c>
      <c r="W32" s="54">
        <f>SUM(W29:W31)</f>
        <v>10500000</v>
      </c>
      <c r="X32" s="85">
        <f t="shared" si="69"/>
        <v>0.33283333333333331</v>
      </c>
      <c r="Z32" s="76">
        <f>SUM(Z29:Z31)</f>
        <v>0</v>
      </c>
      <c r="AA32" s="76">
        <f>SUM(AA29:AA31)</f>
        <v>0</v>
      </c>
      <c r="AB32" s="76">
        <f>SUM(AB29:AB31)</f>
        <v>0</v>
      </c>
      <c r="AC32" s="76">
        <f t="shared" si="70"/>
        <v>0</v>
      </c>
      <c r="AD32" s="85">
        <f t="shared" si="71"/>
        <v>0</v>
      </c>
      <c r="AE32" s="76">
        <f t="shared" si="72"/>
        <v>0</v>
      </c>
      <c r="AF32" s="85">
        <f t="shared" si="73"/>
        <v>0</v>
      </c>
      <c r="AG32" s="76">
        <f>SUM(AG29:AG31)</f>
        <v>6</v>
      </c>
      <c r="AH32" s="85">
        <f t="shared" si="74"/>
        <v>0</v>
      </c>
      <c r="AJ32" s="54">
        <f>SUM(AJ29:AJ31)</f>
        <v>0</v>
      </c>
      <c r="AK32" s="54">
        <f>SUM(AK29:AK31)</f>
        <v>0</v>
      </c>
      <c r="AL32" s="54">
        <f>SUM(AL29:AL31)</f>
        <v>0</v>
      </c>
      <c r="AM32" s="54">
        <f t="shared" si="75"/>
        <v>0</v>
      </c>
      <c r="AN32" s="85">
        <f t="shared" si="76"/>
        <v>0</v>
      </c>
      <c r="AO32" s="54">
        <f t="shared" si="77"/>
        <v>0</v>
      </c>
      <c r="AP32" s="85">
        <f t="shared" si="78"/>
        <v>0</v>
      </c>
      <c r="AQ32" s="54">
        <f>SUM(AQ29:AQ31)</f>
        <v>1506000</v>
      </c>
      <c r="AR32" s="85">
        <f t="shared" si="79"/>
        <v>0</v>
      </c>
      <c r="AT32" s="76">
        <f>SUM(AT29:AT31)</f>
        <v>52</v>
      </c>
      <c r="AU32" s="76">
        <f>SUM(AU29:AU31)</f>
        <v>36</v>
      </c>
      <c r="AV32" s="76">
        <f>SUM(AV29:AV31)</f>
        <v>16</v>
      </c>
      <c r="AW32" s="76">
        <f t="shared" si="80"/>
        <v>-36</v>
      </c>
      <c r="AX32" s="85">
        <f t="shared" si="81"/>
        <v>-0.69230769230769229</v>
      </c>
      <c r="AY32" s="76">
        <f t="shared" si="82"/>
        <v>-20</v>
      </c>
      <c r="AZ32" s="85">
        <f t="shared" si="83"/>
        <v>-0.55555555555555558</v>
      </c>
      <c r="BA32" s="76">
        <f>SUM(BA29:BA31)</f>
        <v>39</v>
      </c>
      <c r="BB32" s="85">
        <f t="shared" si="84"/>
        <v>0.41025641025641024</v>
      </c>
      <c r="BD32" s="54">
        <f>SUM(BD29:BD31)</f>
        <v>25854750</v>
      </c>
      <c r="BE32" s="54">
        <f>SUM(BE29:BE31)</f>
        <v>19072400</v>
      </c>
      <c r="BF32" s="54">
        <f>SUM(BF29:BF31)</f>
        <v>8305700</v>
      </c>
      <c r="BG32" s="54">
        <f t="shared" si="85"/>
        <v>-17549050</v>
      </c>
      <c r="BH32" s="85">
        <f t="shared" si="86"/>
        <v>-0.67875535443197088</v>
      </c>
      <c r="BI32" s="54">
        <f t="shared" si="87"/>
        <v>-10766700</v>
      </c>
      <c r="BJ32" s="85">
        <f t="shared" si="88"/>
        <v>-0.56451731297581842</v>
      </c>
      <c r="BK32" s="54">
        <f>SUM(BK29:BK31)</f>
        <v>13285714.285714284</v>
      </c>
      <c r="BL32" s="85">
        <f t="shared" si="89"/>
        <v>0.62516021505376351</v>
      </c>
      <c r="BN32" s="76">
        <f>SUM(BN29:BN31)</f>
        <v>0</v>
      </c>
      <c r="BO32" s="76">
        <f>SUM(BO29:BO31)</f>
        <v>49</v>
      </c>
      <c r="BP32" s="76">
        <f>SUM(BP29:BP31)</f>
        <v>35</v>
      </c>
      <c r="BQ32" s="76">
        <f t="shared" si="90"/>
        <v>35</v>
      </c>
      <c r="BR32" s="85">
        <f t="shared" si="91"/>
        <v>0</v>
      </c>
      <c r="BS32" s="76">
        <f t="shared" si="92"/>
        <v>-14</v>
      </c>
      <c r="BT32" s="85">
        <f t="shared" si="93"/>
        <v>-0.2857142857142857</v>
      </c>
      <c r="BU32" s="76">
        <f>SUM(BU29:BU31)</f>
        <v>39</v>
      </c>
      <c r="BV32" s="85">
        <f t="shared" si="94"/>
        <v>0.89743589743589747</v>
      </c>
      <c r="BX32" s="54">
        <f>SUM(BX29:BX31)</f>
        <v>0</v>
      </c>
      <c r="BY32" s="54">
        <f>SUM(BY29:BY31)</f>
        <v>323400</v>
      </c>
      <c r="BZ32" s="54">
        <f>SUM(BZ29:BZ31)</f>
        <v>11439592</v>
      </c>
      <c r="CA32" s="54">
        <f t="shared" si="95"/>
        <v>11439592</v>
      </c>
      <c r="CB32" s="85">
        <f t="shared" si="96"/>
        <v>0</v>
      </c>
      <c r="CC32" s="54">
        <f t="shared" si="97"/>
        <v>11116192</v>
      </c>
      <c r="CD32" s="85">
        <f t="shared" si="98"/>
        <v>34.372888064316633</v>
      </c>
      <c r="CE32" s="54">
        <f>SUM(CE29:CE31)</f>
        <v>257400</v>
      </c>
      <c r="CF32" s="85">
        <f t="shared" si="99"/>
        <v>44.442859362859366</v>
      </c>
      <c r="CH32" s="76">
        <f>SUM(CH29:CH31)</f>
        <v>0</v>
      </c>
      <c r="CI32" s="76">
        <f>SUM(CI29:CI31)</f>
        <v>12</v>
      </c>
      <c r="CJ32" s="76">
        <f>SUM(CJ29:CJ31)</f>
        <v>17</v>
      </c>
      <c r="CK32" s="76">
        <f t="shared" si="100"/>
        <v>17</v>
      </c>
      <c r="CL32" s="85">
        <f t="shared" si="101"/>
        <v>0</v>
      </c>
      <c r="CM32" s="76">
        <f t="shared" si="102"/>
        <v>5</v>
      </c>
      <c r="CN32" s="85">
        <f t="shared" si="103"/>
        <v>0.41666666666666669</v>
      </c>
      <c r="CO32" s="76">
        <f>SUM(CO29:CO31)</f>
        <v>0</v>
      </c>
      <c r="CP32" s="85">
        <f t="shared" si="104"/>
        <v>0</v>
      </c>
      <c r="CR32" s="54">
        <f>SUM(CR29:CR31)</f>
        <v>0</v>
      </c>
      <c r="CS32" s="54">
        <f>SUM(CS29:CS31)</f>
        <v>1664285</v>
      </c>
      <c r="CT32" s="54">
        <f>SUM(CT29:CT31)</f>
        <v>1928248</v>
      </c>
      <c r="CU32" s="54">
        <f t="shared" si="105"/>
        <v>1928248</v>
      </c>
      <c r="CV32" s="85">
        <f t="shared" si="106"/>
        <v>0</v>
      </c>
      <c r="CW32" s="54">
        <f t="shared" si="107"/>
        <v>263963</v>
      </c>
      <c r="CX32" s="85">
        <f t="shared" si="108"/>
        <v>0.15860444575298102</v>
      </c>
      <c r="CY32" s="54">
        <f>SUM(CY29:CY31)</f>
        <v>0</v>
      </c>
      <c r="CZ32" s="85">
        <f t="shared" si="109"/>
        <v>0</v>
      </c>
      <c r="DB32" s="76">
        <f>SUM(DB29:DB31)</f>
        <v>0</v>
      </c>
      <c r="DC32" s="76">
        <f>SUM(DC29:DC31)</f>
        <v>0</v>
      </c>
      <c r="DD32" s="76">
        <f>SUM(DD29:DD31)</f>
        <v>0</v>
      </c>
      <c r="DE32" s="76">
        <f t="shared" si="110"/>
        <v>0</v>
      </c>
      <c r="DF32" s="85">
        <f t="shared" si="111"/>
        <v>0</v>
      </c>
      <c r="DG32" s="76">
        <f t="shared" si="112"/>
        <v>0</v>
      </c>
      <c r="DH32" s="85">
        <f t="shared" si="113"/>
        <v>0</v>
      </c>
      <c r="DI32" s="76">
        <f>SUM(DI29:DI31)</f>
        <v>0</v>
      </c>
      <c r="DJ32" s="85">
        <f t="shared" si="114"/>
        <v>0</v>
      </c>
      <c r="DL32" s="54">
        <f>SUM(DL29:DL31)</f>
        <v>0</v>
      </c>
      <c r="DM32" s="54">
        <f>SUM(DM29:DM31)</f>
        <v>0</v>
      </c>
      <c r="DN32" s="54">
        <f>SUM(DN29:DN31)</f>
        <v>0</v>
      </c>
      <c r="DO32" s="54">
        <f t="shared" si="115"/>
        <v>0</v>
      </c>
      <c r="DP32" s="85">
        <f t="shared" si="116"/>
        <v>0</v>
      </c>
      <c r="DQ32" s="54">
        <f t="shared" si="117"/>
        <v>0</v>
      </c>
      <c r="DR32" s="85">
        <f t="shared" si="118"/>
        <v>0</v>
      </c>
      <c r="DS32" s="54">
        <f>SUM(DS29:DS31)</f>
        <v>0</v>
      </c>
      <c r="DT32" s="85">
        <f t="shared" si="119"/>
        <v>0</v>
      </c>
    </row>
    <row r="33" spans="1:124" ht="17.25" x14ac:dyDescent="0.25">
      <c r="A33" s="10"/>
      <c r="B33" s="180" t="s">
        <v>209</v>
      </c>
      <c r="C33" s="55">
        <v>1003</v>
      </c>
      <c r="D33" s="56" t="s">
        <v>132</v>
      </c>
      <c r="E33" s="36"/>
      <c r="F33" s="77">
        <f>+IFERROR(VLOOKUP($C33,Ventas!$B:$E,4,FALSE),0)</f>
        <v>24</v>
      </c>
      <c r="G33" s="77">
        <f>+IFERROR(VLOOKUP($C33,Ventas!$G:$J,4,FALSE),0)</f>
        <v>59</v>
      </c>
      <c r="H33" s="77">
        <f>+IFERROR(VLOOKUP($C33,Ventas!$L:$O,4,FALSE),0)</f>
        <v>44</v>
      </c>
      <c r="I33" s="77">
        <f t="shared" si="60"/>
        <v>20</v>
      </c>
      <c r="J33" s="86">
        <f t="shared" si="61"/>
        <v>0.83333333333333337</v>
      </c>
      <c r="K33" s="77">
        <f t="shared" si="62"/>
        <v>-15</v>
      </c>
      <c r="L33" s="86">
        <f t="shared" si="63"/>
        <v>-0.25423728813559321</v>
      </c>
      <c r="M33" s="77">
        <f>+IFERROR(VLOOKUP($C33,Presupuesto!$B:$E,4,FALSE),0)</f>
        <v>73.7</v>
      </c>
      <c r="N33" s="86">
        <f t="shared" si="64"/>
        <v>0.59701492537313428</v>
      </c>
      <c r="P33" s="57">
        <f>+IFERROR(VLOOKUP($C33,Ventas!$B:$E,3,FALSE),0)</f>
        <v>2131358</v>
      </c>
      <c r="Q33" s="57">
        <f>+IFERROR(VLOOKUP($C33,Ventas!$G:$J,3,FALSE),0)</f>
        <v>7182416</v>
      </c>
      <c r="R33" s="57">
        <f>+IFERROR(VLOOKUP($C33,Ventas!$L:$O,3,FALSE),0)</f>
        <v>4014633</v>
      </c>
      <c r="S33" s="57">
        <f t="shared" si="65"/>
        <v>1883275</v>
      </c>
      <c r="T33" s="86">
        <f t="shared" si="66"/>
        <v>0.88360331769698008</v>
      </c>
      <c r="U33" s="57">
        <f t="shared" si="67"/>
        <v>-3167783</v>
      </c>
      <c r="V33" s="86">
        <f t="shared" si="68"/>
        <v>-0.44104699588550705</v>
      </c>
      <c r="W33" s="57">
        <f>+IFERROR(VLOOKUP($C33,Presupuesto!$B:$E,3,FALSE),0)</f>
        <v>9212500</v>
      </c>
      <c r="X33" s="86">
        <f t="shared" si="69"/>
        <v>0.43578105834464043</v>
      </c>
      <c r="Z33" s="77">
        <f>+IFERROR(VLOOKUP($C33,Ventas!$R:$U,4,FALSE),0)</f>
        <v>0</v>
      </c>
      <c r="AA33" s="77">
        <f>+IFERROR(VLOOKUP($C33,Ventas!$W:$Z,4,FALSE),0)</f>
        <v>0</v>
      </c>
      <c r="AB33" s="77">
        <f>+IFERROR(VLOOKUP($C33,Ventas!$AB:$AE,4,FALSE),0)</f>
        <v>0</v>
      </c>
      <c r="AC33" s="77">
        <f t="shared" si="70"/>
        <v>0</v>
      </c>
      <c r="AD33" s="86">
        <f t="shared" si="71"/>
        <v>0</v>
      </c>
      <c r="AE33" s="77">
        <f t="shared" si="72"/>
        <v>0</v>
      </c>
      <c r="AF33" s="86">
        <f t="shared" si="73"/>
        <v>0</v>
      </c>
      <c r="AG33" s="77">
        <f>+IFERROR(VLOOKUP($C33,Presupuesto!$G:$J,4,FALSE),0)</f>
        <v>0</v>
      </c>
      <c r="AH33" s="86">
        <f t="shared" si="74"/>
        <v>0</v>
      </c>
      <c r="AJ33" s="57">
        <f>+IFERROR(VLOOKUP($C33,Ventas!$R:$U,3,FALSE),0)</f>
        <v>0</v>
      </c>
      <c r="AK33" s="57">
        <f>+IFERROR(VLOOKUP($C33,Ventas!$W:$Z,3,FALSE),0)</f>
        <v>0</v>
      </c>
      <c r="AL33" s="57">
        <f>+IFERROR(VLOOKUP($C33,Ventas!$AB:$AE,3,FALSE),0)</f>
        <v>0</v>
      </c>
      <c r="AM33" s="57">
        <f t="shared" si="75"/>
        <v>0</v>
      </c>
      <c r="AN33" s="86">
        <f t="shared" si="76"/>
        <v>0</v>
      </c>
      <c r="AO33" s="57">
        <f t="shared" si="77"/>
        <v>0</v>
      </c>
      <c r="AP33" s="86">
        <f t="shared" si="78"/>
        <v>0</v>
      </c>
      <c r="AQ33" s="57">
        <f>+IFERROR(VLOOKUP($C33,Presupuesto!$G:$J,3,FALSE),0)</f>
        <v>0</v>
      </c>
      <c r="AR33" s="86">
        <f t="shared" si="79"/>
        <v>0</v>
      </c>
      <c r="AT33" s="77">
        <f>+IFERROR(VLOOKUP($C33,Ventas!$AG:$AJ,4,FALSE),0)</f>
        <v>2</v>
      </c>
      <c r="AU33" s="77">
        <f>+IFERROR(VLOOKUP($C33,Ventas!$AL:$AO,4,FALSE),0)</f>
        <v>13</v>
      </c>
      <c r="AV33" s="77">
        <f>+IFERROR(VLOOKUP($C33,Ventas!$AQ:$AT,4,FALSE),0)</f>
        <v>10</v>
      </c>
      <c r="AW33" s="77">
        <f t="shared" si="80"/>
        <v>8</v>
      </c>
      <c r="AX33" s="86">
        <f t="shared" si="81"/>
        <v>4</v>
      </c>
      <c r="AY33" s="77">
        <f t="shared" si="82"/>
        <v>-3</v>
      </c>
      <c r="AZ33" s="86">
        <f t="shared" si="83"/>
        <v>-0.23076923076923078</v>
      </c>
      <c r="BA33" s="77">
        <f>+IFERROR(VLOOKUP($C33,Presupuesto!$L:$O,4,FALSE),0)</f>
        <v>13</v>
      </c>
      <c r="BB33" s="86">
        <f t="shared" si="84"/>
        <v>0.76923076923076927</v>
      </c>
      <c r="BD33" s="57">
        <f>+IFERROR(VLOOKUP($C33,Ventas!$AG:$AJ,3,FALSE),0)</f>
        <v>947550</v>
      </c>
      <c r="BE33" s="57">
        <f>+IFERROR(VLOOKUP($C33,Ventas!$AL:$AO,3,FALSE),0)</f>
        <v>6486950</v>
      </c>
      <c r="BF33" s="57">
        <f>+IFERROR(VLOOKUP($C33,Ventas!$AQ:$AT,3,FALSE),0)</f>
        <v>4980250</v>
      </c>
      <c r="BG33" s="57">
        <f t="shared" si="85"/>
        <v>4032700</v>
      </c>
      <c r="BH33" s="86">
        <f t="shared" si="86"/>
        <v>4.2559231702812514</v>
      </c>
      <c r="BI33" s="57">
        <f t="shared" si="87"/>
        <v>-1506700</v>
      </c>
      <c r="BJ33" s="86">
        <f t="shared" si="88"/>
        <v>-0.23226631930259983</v>
      </c>
      <c r="BK33" s="57">
        <f>+IFERROR(VLOOKUP($C33,Presupuesto!$L:$O,3,FALSE),0)</f>
        <v>4428571.4285714282</v>
      </c>
      <c r="BL33" s="86">
        <f t="shared" si="89"/>
        <v>1.1245725806451614</v>
      </c>
      <c r="BN33" s="77">
        <f>+IFERROR(VLOOKUP($C33,Ventas!$AV:$AY,4,FALSE),0)</f>
        <v>0</v>
      </c>
      <c r="BO33" s="77">
        <f>+IFERROR(VLOOKUP($C33,Ventas!$BA:$BD,4,FALSE),0)</f>
        <v>40</v>
      </c>
      <c r="BP33" s="77">
        <f>+IFERROR(VLOOKUP($C33,Ventas!$BF:$BI,4,FALSE),0)</f>
        <v>34</v>
      </c>
      <c r="BQ33" s="77">
        <f t="shared" si="90"/>
        <v>34</v>
      </c>
      <c r="BR33" s="86">
        <f t="shared" si="91"/>
        <v>0</v>
      </c>
      <c r="BS33" s="77">
        <f t="shared" si="92"/>
        <v>-6</v>
      </c>
      <c r="BT33" s="86">
        <f t="shared" si="93"/>
        <v>-0.15</v>
      </c>
      <c r="BU33" s="77">
        <f>+IFERROR(VLOOKUP($C33,Presupuesto!$Q:$T,4,FALSE),0)</f>
        <v>36</v>
      </c>
      <c r="BV33" s="86">
        <f t="shared" si="94"/>
        <v>0.94444444444444442</v>
      </c>
      <c r="BX33" s="57">
        <f>+IFERROR(VLOOKUP($C33,Ventas!$AV:$AY,3,FALSE),0)</f>
        <v>0</v>
      </c>
      <c r="BY33" s="57">
        <f>+IFERROR(VLOOKUP($C33,Ventas!$BA:$BD,3,FALSE),0)</f>
        <v>264000</v>
      </c>
      <c r="BZ33" s="57">
        <f>+IFERROR(VLOOKUP($C33,Ventas!$BF:$BI,3,FALSE),0)</f>
        <v>7597158</v>
      </c>
      <c r="CA33" s="57">
        <f t="shared" si="95"/>
        <v>7597158</v>
      </c>
      <c r="CB33" s="86">
        <f t="shared" si="96"/>
        <v>0</v>
      </c>
      <c r="CC33" s="57">
        <f t="shared" si="97"/>
        <v>7333158</v>
      </c>
      <c r="CD33" s="86">
        <f t="shared" si="98"/>
        <v>27.777113636363637</v>
      </c>
      <c r="CE33" s="57">
        <f>+IFERROR(VLOOKUP($C33,Presupuesto!$Q:$T,3,FALSE),0)</f>
        <v>237600</v>
      </c>
      <c r="CF33" s="86">
        <f t="shared" si="99"/>
        <v>31.974570707070708</v>
      </c>
      <c r="CH33" s="77">
        <f>+IFERROR(VLOOKUP($C33,Ventas!$BK:$BN,4,FALSE),0)</f>
        <v>0</v>
      </c>
      <c r="CI33" s="77">
        <f>+IFERROR(VLOOKUP($C33,Ventas!$BP:$BS,4,FALSE),0)</f>
        <v>3</v>
      </c>
      <c r="CJ33" s="77">
        <f>+IFERROR(VLOOKUP($C33,Ventas!$BU:$BX,4,FALSE),0)</f>
        <v>8</v>
      </c>
      <c r="CK33" s="77">
        <f t="shared" si="100"/>
        <v>8</v>
      </c>
      <c r="CL33" s="86">
        <f t="shared" si="101"/>
        <v>0</v>
      </c>
      <c r="CM33" s="77">
        <f t="shared" si="102"/>
        <v>5</v>
      </c>
      <c r="CN33" s="86">
        <f t="shared" si="103"/>
        <v>1.6666666666666667</v>
      </c>
      <c r="CO33" s="77">
        <f>+IFERROR(VLOOKUP($C33,Presupuesto!$V:$Y,4,FALSE),0)</f>
        <v>0</v>
      </c>
      <c r="CP33" s="86">
        <f t="shared" si="104"/>
        <v>0</v>
      </c>
      <c r="CR33" s="57">
        <f>+IFERROR(VLOOKUP($C33,Ventas!$BK:$BN,3,FALSE),0)</f>
        <v>0</v>
      </c>
      <c r="CS33" s="57">
        <f>+IFERROR(VLOOKUP($C33,Ventas!$BP:$BS,3,FALSE),0)</f>
        <v>320105</v>
      </c>
      <c r="CT33" s="57">
        <f>+IFERROR(VLOOKUP($C33,Ventas!$BU:$BX,3,FALSE),0)</f>
        <v>689456</v>
      </c>
      <c r="CU33" s="57">
        <f t="shared" si="105"/>
        <v>689456</v>
      </c>
      <c r="CV33" s="86">
        <f t="shared" si="106"/>
        <v>0</v>
      </c>
      <c r="CW33" s="57">
        <f t="shared" si="107"/>
        <v>369351</v>
      </c>
      <c r="CX33" s="86">
        <f t="shared" si="108"/>
        <v>1.1538432701769732</v>
      </c>
      <c r="CY33" s="57">
        <f>+IFERROR(VLOOKUP($C33,Presupuesto!$V:$Y,3,FALSE),0)</f>
        <v>0</v>
      </c>
      <c r="CZ33" s="86">
        <f t="shared" si="109"/>
        <v>0</v>
      </c>
      <c r="DB33" s="77">
        <f>+IFERROR(VLOOKUP($C33,Ventas!$BZ:$CC,4,FALSE),0)</f>
        <v>0</v>
      </c>
      <c r="DC33" s="77">
        <f>+IFERROR(VLOOKUP($C33,Ventas!$CE:$CH,4,FALSE),0)</f>
        <v>27</v>
      </c>
      <c r="DD33" s="77">
        <f>+IFERROR(VLOOKUP($C33,Ventas!$CJ:$CM,4,FALSE),0)</f>
        <v>34</v>
      </c>
      <c r="DE33" s="77">
        <f t="shared" si="110"/>
        <v>34</v>
      </c>
      <c r="DF33" s="86">
        <f t="shared" si="111"/>
        <v>0</v>
      </c>
      <c r="DG33" s="77">
        <f t="shared" si="112"/>
        <v>7</v>
      </c>
      <c r="DH33" s="86">
        <f t="shared" si="113"/>
        <v>0.25925925925925924</v>
      </c>
      <c r="DI33" s="77">
        <f>+IFERROR(VLOOKUP($C33,Presupuesto!$AA:$AD,4,FALSE),0)</f>
        <v>0</v>
      </c>
      <c r="DJ33" s="86">
        <f t="shared" si="114"/>
        <v>0</v>
      </c>
      <c r="DL33" s="57">
        <f>+IFERROR(VLOOKUP($C33,Ventas!$BZ:$CC,3,FALSE),0)</f>
        <v>0</v>
      </c>
      <c r="DM33" s="57">
        <f>+IFERROR(VLOOKUP($C33,Ventas!$CE:$CH,3,FALSE),0)</f>
        <v>2977803</v>
      </c>
      <c r="DN33" s="57">
        <f>+IFERROR(VLOOKUP($C33,Ventas!$CJ:$CM,3,FALSE),0)</f>
        <v>3749826</v>
      </c>
      <c r="DO33" s="57">
        <f t="shared" si="115"/>
        <v>3749826</v>
      </c>
      <c r="DP33" s="86">
        <f t="shared" si="116"/>
        <v>0</v>
      </c>
      <c r="DQ33" s="57">
        <f t="shared" si="117"/>
        <v>772023</v>
      </c>
      <c r="DR33" s="86">
        <f t="shared" si="118"/>
        <v>0.25925925925925924</v>
      </c>
      <c r="DS33" s="57">
        <f>+IFERROR(VLOOKUP($C33,Presupuesto!$AA:$AD,3,FALSE),0)</f>
        <v>0</v>
      </c>
      <c r="DT33" s="86">
        <f t="shared" si="119"/>
        <v>0</v>
      </c>
    </row>
    <row r="34" spans="1:124" ht="17.25" x14ac:dyDescent="0.25">
      <c r="A34" s="10"/>
      <c r="B34" s="181"/>
      <c r="C34" s="55">
        <v>1016</v>
      </c>
      <c r="D34" s="56" t="s">
        <v>77</v>
      </c>
      <c r="E34" s="36"/>
      <c r="F34" s="77">
        <f>+IFERROR(VLOOKUP($C34,Ventas!$B:$E,4,FALSE),0)</f>
        <v>10</v>
      </c>
      <c r="G34" s="77">
        <f>+IFERROR(VLOOKUP($C34,Ventas!$G:$J,4,FALSE),0)</f>
        <v>39</v>
      </c>
      <c r="H34" s="77">
        <f>+IFERROR(VLOOKUP($C34,Ventas!$L:$O,4,FALSE),0)</f>
        <v>30</v>
      </c>
      <c r="I34" s="77">
        <f t="shared" si="60"/>
        <v>20</v>
      </c>
      <c r="J34" s="86">
        <f t="shared" si="61"/>
        <v>2</v>
      </c>
      <c r="K34" s="77">
        <f t="shared" si="62"/>
        <v>-9</v>
      </c>
      <c r="L34" s="86">
        <f t="shared" si="63"/>
        <v>-0.23076923076923078</v>
      </c>
      <c r="M34" s="77">
        <f>+IFERROR(VLOOKUP($C34,Presupuesto!$B:$E,4,FALSE),0)</f>
        <v>46.2</v>
      </c>
      <c r="N34" s="86">
        <f t="shared" si="64"/>
        <v>0.64935064935064934</v>
      </c>
      <c r="P34" s="57">
        <f>+IFERROR(VLOOKUP($C34,Ventas!$B:$E,3,FALSE),0)</f>
        <v>1019900</v>
      </c>
      <c r="Q34" s="57">
        <f>+IFERROR(VLOOKUP($C34,Ventas!$G:$J,3,FALSE),0)</f>
        <v>4853443</v>
      </c>
      <c r="R34" s="57">
        <f>+IFERROR(VLOOKUP($C34,Ventas!$L:$O,3,FALSE),0)</f>
        <v>2529716</v>
      </c>
      <c r="S34" s="57">
        <f t="shared" si="65"/>
        <v>1509816</v>
      </c>
      <c r="T34" s="86">
        <f t="shared" si="66"/>
        <v>1.4803568977350721</v>
      </c>
      <c r="U34" s="57">
        <f t="shared" si="67"/>
        <v>-2323727</v>
      </c>
      <c r="V34" s="86">
        <f t="shared" si="68"/>
        <v>-0.47877908528028451</v>
      </c>
      <c r="W34" s="57">
        <f>+IFERROR(VLOOKUP($C34,Presupuesto!$B:$E,3,FALSE),0)</f>
        <v>5775000.0000000009</v>
      </c>
      <c r="X34" s="86">
        <f t="shared" si="69"/>
        <v>0.43804606060606055</v>
      </c>
      <c r="Z34" s="77">
        <f>+IFERROR(VLOOKUP($C34,Ventas!$R:$U,4,FALSE),0)</f>
        <v>0</v>
      </c>
      <c r="AA34" s="77">
        <f>+IFERROR(VLOOKUP($C34,Ventas!$W:$Z,4,FALSE),0)</f>
        <v>1</v>
      </c>
      <c r="AB34" s="77">
        <f>+IFERROR(VLOOKUP($C34,Ventas!$AB:$AE,4,FALSE),0)</f>
        <v>1</v>
      </c>
      <c r="AC34" s="77">
        <f t="shared" si="70"/>
        <v>1</v>
      </c>
      <c r="AD34" s="86">
        <f t="shared" si="71"/>
        <v>0</v>
      </c>
      <c r="AE34" s="77">
        <f t="shared" si="72"/>
        <v>0</v>
      </c>
      <c r="AF34" s="86">
        <f t="shared" si="73"/>
        <v>0</v>
      </c>
      <c r="AG34" s="77">
        <f>+IFERROR(VLOOKUP($C34,Presupuesto!$G:$J,4,FALSE),0)</f>
        <v>5</v>
      </c>
      <c r="AH34" s="86">
        <f t="shared" si="74"/>
        <v>0.2</v>
      </c>
      <c r="AJ34" s="57">
        <f>+IFERROR(VLOOKUP($C34,Ventas!$R:$U,3,FALSE),0)</f>
        <v>0</v>
      </c>
      <c r="AK34" s="57">
        <f>+IFERROR(VLOOKUP($C34,Ventas!$W:$Z,3,FALSE),0)</f>
        <v>211206.72</v>
      </c>
      <c r="AL34" s="57">
        <f>+IFERROR(VLOOKUP($C34,Ventas!$AB:$AE,3,FALSE),0)</f>
        <v>211206</v>
      </c>
      <c r="AM34" s="57">
        <f t="shared" si="75"/>
        <v>211206</v>
      </c>
      <c r="AN34" s="86">
        <f t="shared" si="76"/>
        <v>0</v>
      </c>
      <c r="AO34" s="57">
        <f t="shared" si="77"/>
        <v>-0.72000000000116415</v>
      </c>
      <c r="AP34" s="86">
        <f t="shared" si="78"/>
        <v>-3.4089824414732835E-6</v>
      </c>
      <c r="AQ34" s="57">
        <f>+IFERROR(VLOOKUP($C34,Presupuesto!$G:$J,3,FALSE),0)</f>
        <v>1255000</v>
      </c>
      <c r="AR34" s="86">
        <f t="shared" si="79"/>
        <v>0.16829163346613546</v>
      </c>
      <c r="AT34" s="77">
        <f>+IFERROR(VLOOKUP($C34,Ventas!$AG:$AJ,4,FALSE),0)</f>
        <v>7</v>
      </c>
      <c r="AU34" s="77">
        <f>+IFERROR(VLOOKUP($C34,Ventas!$AL:$AO,4,FALSE),0)</f>
        <v>4</v>
      </c>
      <c r="AV34" s="77">
        <f>+IFERROR(VLOOKUP($C34,Ventas!$AQ:$AT,4,FALSE),0)</f>
        <v>9</v>
      </c>
      <c r="AW34" s="77">
        <f t="shared" si="80"/>
        <v>2</v>
      </c>
      <c r="AX34" s="86">
        <f t="shared" si="81"/>
        <v>0.2857142857142857</v>
      </c>
      <c r="AY34" s="77">
        <f t="shared" si="82"/>
        <v>5</v>
      </c>
      <c r="AZ34" s="86">
        <f t="shared" si="83"/>
        <v>1.25</v>
      </c>
      <c r="BA34" s="77">
        <f>+IFERROR(VLOOKUP($C34,Presupuesto!$L:$O,4,FALSE),0)</f>
        <v>13</v>
      </c>
      <c r="BB34" s="86">
        <f t="shared" si="84"/>
        <v>0.69230769230769229</v>
      </c>
      <c r="BD34" s="57">
        <f>+IFERROR(VLOOKUP($C34,Ventas!$AG:$AJ,3,FALSE),0)</f>
        <v>3255600</v>
      </c>
      <c r="BE34" s="57">
        <f>+IFERROR(VLOOKUP($C34,Ventas!$AL:$AO,3,FALSE),0)</f>
        <v>1802900</v>
      </c>
      <c r="BF34" s="57">
        <f>+IFERROR(VLOOKUP($C34,Ventas!$AQ:$AT,3,FALSE),0)</f>
        <v>4428700</v>
      </c>
      <c r="BG34" s="57">
        <f t="shared" si="85"/>
        <v>1173100</v>
      </c>
      <c r="BH34" s="86">
        <f t="shared" si="86"/>
        <v>0.36033296473768278</v>
      </c>
      <c r="BI34" s="57">
        <f t="shared" si="87"/>
        <v>2625800</v>
      </c>
      <c r="BJ34" s="86">
        <f t="shared" si="88"/>
        <v>1.4564313051195297</v>
      </c>
      <c r="BK34" s="57">
        <f>+IFERROR(VLOOKUP($C34,Presupuesto!$L:$O,3,FALSE),0)</f>
        <v>4428571.4285714282</v>
      </c>
      <c r="BL34" s="86">
        <f t="shared" si="89"/>
        <v>1.0000290322580645</v>
      </c>
      <c r="BN34" s="77">
        <f>+IFERROR(VLOOKUP($C34,Ventas!$AV:$AY,4,FALSE),0)</f>
        <v>0</v>
      </c>
      <c r="BO34" s="77">
        <f>+IFERROR(VLOOKUP($C34,Ventas!$BA:$BD,4,FALSE),0)</f>
        <v>25</v>
      </c>
      <c r="BP34" s="77">
        <f>+IFERROR(VLOOKUP($C34,Ventas!$BF:$BI,4,FALSE),0)</f>
        <v>18</v>
      </c>
      <c r="BQ34" s="77">
        <f t="shared" si="90"/>
        <v>18</v>
      </c>
      <c r="BR34" s="86">
        <f t="shared" si="91"/>
        <v>0</v>
      </c>
      <c r="BS34" s="77">
        <f t="shared" si="92"/>
        <v>-7</v>
      </c>
      <c r="BT34" s="86">
        <f t="shared" si="93"/>
        <v>-0.28000000000000003</v>
      </c>
      <c r="BU34" s="77">
        <f>+IFERROR(VLOOKUP($C34,Presupuesto!$Q:$T,4,FALSE),0)</f>
        <v>24</v>
      </c>
      <c r="BV34" s="86">
        <f t="shared" si="94"/>
        <v>0.75</v>
      </c>
      <c r="BX34" s="57">
        <f>+IFERROR(VLOOKUP($C34,Ventas!$AV:$AY,3,FALSE),0)</f>
        <v>0</v>
      </c>
      <c r="BY34" s="57">
        <f>+IFERROR(VLOOKUP($C34,Ventas!$BA:$BD,3,FALSE),0)</f>
        <v>165000</v>
      </c>
      <c r="BZ34" s="57">
        <f>+IFERROR(VLOOKUP($C34,Ventas!$BF:$BI,3,FALSE),0)</f>
        <v>6368876</v>
      </c>
      <c r="CA34" s="57">
        <f t="shared" si="95"/>
        <v>6368876</v>
      </c>
      <c r="CB34" s="86">
        <f t="shared" si="96"/>
        <v>0</v>
      </c>
      <c r="CC34" s="57">
        <f t="shared" si="97"/>
        <v>6203876</v>
      </c>
      <c r="CD34" s="86">
        <f t="shared" si="98"/>
        <v>37.599248484848488</v>
      </c>
      <c r="CE34" s="57">
        <f>+IFERROR(VLOOKUP($C34,Presupuesto!$Q:$T,3,FALSE),0)</f>
        <v>158400</v>
      </c>
      <c r="CF34" s="86">
        <f t="shared" si="99"/>
        <v>40.207550505050506</v>
      </c>
      <c r="CH34" s="77">
        <f>+IFERROR(VLOOKUP($C34,Ventas!$BK:$BN,4,FALSE),0)</f>
        <v>0</v>
      </c>
      <c r="CI34" s="77">
        <f>+IFERROR(VLOOKUP($C34,Ventas!$BP:$BS,4,FALSE),0)</f>
        <v>9</v>
      </c>
      <c r="CJ34" s="77">
        <f>+IFERROR(VLOOKUP($C34,Ventas!$BU:$BX,4,FALSE),0)</f>
        <v>1</v>
      </c>
      <c r="CK34" s="77">
        <f t="shared" si="100"/>
        <v>1</v>
      </c>
      <c r="CL34" s="86">
        <f t="shared" si="101"/>
        <v>0</v>
      </c>
      <c r="CM34" s="77">
        <f t="shared" si="102"/>
        <v>-8</v>
      </c>
      <c r="CN34" s="86">
        <f t="shared" si="103"/>
        <v>-0.88888888888888884</v>
      </c>
      <c r="CO34" s="77">
        <f>+IFERROR(VLOOKUP($C34,Presupuesto!$V:$Y,4,FALSE),0)</f>
        <v>0</v>
      </c>
      <c r="CP34" s="86">
        <f t="shared" si="104"/>
        <v>0</v>
      </c>
      <c r="CR34" s="57">
        <f>+IFERROR(VLOOKUP($C34,Ventas!$BK:$BN,3,FALSE),0)</f>
        <v>0</v>
      </c>
      <c r="CS34" s="57">
        <f>+IFERROR(VLOOKUP($C34,Ventas!$BP:$BS,3,FALSE),0)</f>
        <v>1016598</v>
      </c>
      <c r="CT34" s="57">
        <f>+IFERROR(VLOOKUP($C34,Ventas!$BU:$BX,3,FALSE),0)</f>
        <v>156535</v>
      </c>
      <c r="CU34" s="57">
        <f t="shared" si="105"/>
        <v>156535</v>
      </c>
      <c r="CV34" s="86">
        <f t="shared" si="106"/>
        <v>0</v>
      </c>
      <c r="CW34" s="57">
        <f t="shared" si="107"/>
        <v>-860063</v>
      </c>
      <c r="CX34" s="86">
        <f t="shared" si="108"/>
        <v>-0.84602074763082358</v>
      </c>
      <c r="CY34" s="57">
        <f>+IFERROR(VLOOKUP($C34,Presupuesto!$V:$Y,3,FALSE),0)</f>
        <v>0</v>
      </c>
      <c r="CZ34" s="86">
        <f t="shared" si="109"/>
        <v>0</v>
      </c>
      <c r="DB34" s="77">
        <f>+IFERROR(VLOOKUP($C34,Ventas!$BZ:$CC,4,FALSE),0)</f>
        <v>0</v>
      </c>
      <c r="DC34" s="77">
        <f>+IFERROR(VLOOKUP($C34,Ventas!$CE:$CH,4,FALSE),0)</f>
        <v>10</v>
      </c>
      <c r="DD34" s="77">
        <f>+IFERROR(VLOOKUP($C34,Ventas!$CJ:$CM,4,FALSE),0)</f>
        <v>9</v>
      </c>
      <c r="DE34" s="77">
        <f t="shared" si="110"/>
        <v>9</v>
      </c>
      <c r="DF34" s="86">
        <f t="shared" si="111"/>
        <v>0</v>
      </c>
      <c r="DG34" s="77">
        <f t="shared" si="112"/>
        <v>-1</v>
      </c>
      <c r="DH34" s="86">
        <f t="shared" si="113"/>
        <v>-0.1</v>
      </c>
      <c r="DI34" s="77">
        <f>+IFERROR(VLOOKUP($C34,Presupuesto!$AA:$AD,4,FALSE),0)</f>
        <v>0</v>
      </c>
      <c r="DJ34" s="86">
        <f t="shared" si="114"/>
        <v>0</v>
      </c>
      <c r="DL34" s="57">
        <f>+IFERROR(VLOOKUP($C34,Ventas!$BZ:$CC,3,FALSE),0)</f>
        <v>0</v>
      </c>
      <c r="DM34" s="57">
        <f>+IFERROR(VLOOKUP($C34,Ventas!$CE:$CH,3,FALSE),0)</f>
        <v>1102890</v>
      </c>
      <c r="DN34" s="57">
        <f>+IFERROR(VLOOKUP($C34,Ventas!$CJ:$CM,3,FALSE),0)</f>
        <v>992601</v>
      </c>
      <c r="DO34" s="57">
        <f t="shared" si="115"/>
        <v>992601</v>
      </c>
      <c r="DP34" s="86">
        <f t="shared" si="116"/>
        <v>0</v>
      </c>
      <c r="DQ34" s="57">
        <f t="shared" si="117"/>
        <v>-110289</v>
      </c>
      <c r="DR34" s="86">
        <f t="shared" si="118"/>
        <v>-0.1</v>
      </c>
      <c r="DS34" s="57">
        <f>+IFERROR(VLOOKUP($C34,Presupuesto!$AA:$AD,3,FALSE),0)</f>
        <v>0</v>
      </c>
      <c r="DT34" s="86">
        <f t="shared" si="119"/>
        <v>0</v>
      </c>
    </row>
    <row r="35" spans="1:124" ht="17.25" x14ac:dyDescent="0.25">
      <c r="A35" s="10"/>
      <c r="B35" s="181"/>
      <c r="C35" s="55">
        <v>1055</v>
      </c>
      <c r="D35" s="56" t="s">
        <v>134</v>
      </c>
      <c r="E35" s="36"/>
      <c r="F35" s="77">
        <f>+IFERROR(VLOOKUP($C35,Ventas!$B:$E,4,FALSE),0)</f>
        <v>29</v>
      </c>
      <c r="G35" s="77">
        <f>+IFERROR(VLOOKUP($C35,Ventas!$G:$J,4,FALSE),0)</f>
        <v>39</v>
      </c>
      <c r="H35" s="77">
        <f>+IFERROR(VLOOKUP($C35,Ventas!$L:$O,4,FALSE),0)</f>
        <v>17</v>
      </c>
      <c r="I35" s="77">
        <f t="shared" si="60"/>
        <v>-12</v>
      </c>
      <c r="J35" s="86">
        <f t="shared" si="61"/>
        <v>-0.41379310344827586</v>
      </c>
      <c r="K35" s="77">
        <f t="shared" si="62"/>
        <v>-22</v>
      </c>
      <c r="L35" s="86">
        <f t="shared" si="63"/>
        <v>-0.5641025641025641</v>
      </c>
      <c r="M35" s="77">
        <f>+IFERROR(VLOOKUP($C35,Presupuesto!$B:$E,4,FALSE),0)</f>
        <v>54</v>
      </c>
      <c r="N35" s="86">
        <f t="shared" si="64"/>
        <v>0.31481481481481483</v>
      </c>
      <c r="P35" s="57">
        <f>+IFERROR(VLOOKUP($C35,Ventas!$B:$E,3,FALSE),0)</f>
        <v>2961189</v>
      </c>
      <c r="Q35" s="57">
        <f>+IFERROR(VLOOKUP($C35,Ventas!$G:$J,3,FALSE),0)</f>
        <v>4995808</v>
      </c>
      <c r="R35" s="57">
        <f>+IFERROR(VLOOKUP($C35,Ventas!$L:$O,3,FALSE),0)</f>
        <v>1970312</v>
      </c>
      <c r="S35" s="57">
        <f t="shared" si="65"/>
        <v>-990877</v>
      </c>
      <c r="T35" s="86">
        <f t="shared" si="66"/>
        <v>-0.33462132947272194</v>
      </c>
      <c r="U35" s="57">
        <f t="shared" si="67"/>
        <v>-3025496</v>
      </c>
      <c r="V35" s="86">
        <f t="shared" si="68"/>
        <v>-0.6056069408592164</v>
      </c>
      <c r="W35" s="57">
        <f>+IFERROR(VLOOKUP($C35,Presupuesto!$B:$E,3,FALSE),0)</f>
        <v>6750000</v>
      </c>
      <c r="X35" s="86">
        <f t="shared" si="69"/>
        <v>0.29189807407407409</v>
      </c>
      <c r="Z35" s="77">
        <f>+IFERROR(VLOOKUP($C35,Ventas!$R:$U,4,FALSE),0)</f>
        <v>0</v>
      </c>
      <c r="AA35" s="77">
        <f>+IFERROR(VLOOKUP($C35,Ventas!$W:$Z,4,FALSE),0)</f>
        <v>0</v>
      </c>
      <c r="AB35" s="77">
        <f>+IFERROR(VLOOKUP($C35,Ventas!$AB:$AE,4,FALSE),0)</f>
        <v>0</v>
      </c>
      <c r="AC35" s="77">
        <f t="shared" si="70"/>
        <v>0</v>
      </c>
      <c r="AD35" s="86">
        <f t="shared" si="71"/>
        <v>0</v>
      </c>
      <c r="AE35" s="77">
        <f t="shared" si="72"/>
        <v>0</v>
      </c>
      <c r="AF35" s="86">
        <f t="shared" si="73"/>
        <v>0</v>
      </c>
      <c r="AG35" s="77">
        <f>+IFERROR(VLOOKUP($C35,Presupuesto!$G:$J,4,FALSE),0)</f>
        <v>0</v>
      </c>
      <c r="AH35" s="86">
        <f t="shared" si="74"/>
        <v>0</v>
      </c>
      <c r="AJ35" s="57">
        <f>+IFERROR(VLOOKUP($C35,Ventas!$R:$U,3,FALSE),0)</f>
        <v>0</v>
      </c>
      <c r="AK35" s="57">
        <f>+IFERROR(VLOOKUP($C35,Ventas!$W:$Z,3,FALSE),0)</f>
        <v>0</v>
      </c>
      <c r="AL35" s="57">
        <f>+IFERROR(VLOOKUP($C35,Ventas!$AB:$AE,3,FALSE),0)</f>
        <v>0</v>
      </c>
      <c r="AM35" s="57">
        <f t="shared" si="75"/>
        <v>0</v>
      </c>
      <c r="AN35" s="86">
        <f t="shared" si="76"/>
        <v>0</v>
      </c>
      <c r="AO35" s="57">
        <f t="shared" si="77"/>
        <v>0</v>
      </c>
      <c r="AP35" s="86">
        <f t="shared" si="78"/>
        <v>0</v>
      </c>
      <c r="AQ35" s="57">
        <f>+IFERROR(VLOOKUP($C35,Presupuesto!$G:$J,3,FALSE),0)</f>
        <v>0</v>
      </c>
      <c r="AR35" s="86">
        <f t="shared" si="79"/>
        <v>0</v>
      </c>
      <c r="AT35" s="77">
        <f>+IFERROR(VLOOKUP($C35,Ventas!$AG:$AJ,4,FALSE),0)</f>
        <v>1</v>
      </c>
      <c r="AU35" s="77">
        <f>+IFERROR(VLOOKUP($C35,Ventas!$AL:$AO,4,FALSE),0)</f>
        <v>0</v>
      </c>
      <c r="AV35" s="77">
        <f>+IFERROR(VLOOKUP($C35,Ventas!$AQ:$AT,4,FALSE),0)</f>
        <v>0</v>
      </c>
      <c r="AW35" s="77">
        <f t="shared" si="80"/>
        <v>-1</v>
      </c>
      <c r="AX35" s="86">
        <f t="shared" si="81"/>
        <v>-1</v>
      </c>
      <c r="AY35" s="77">
        <f t="shared" si="82"/>
        <v>0</v>
      </c>
      <c r="AZ35" s="86">
        <f t="shared" si="83"/>
        <v>0</v>
      </c>
      <c r="BA35" s="77">
        <f>+IFERROR(VLOOKUP($C35,Presupuesto!$L:$O,4,FALSE),0)</f>
        <v>13</v>
      </c>
      <c r="BB35" s="86">
        <f t="shared" si="84"/>
        <v>0</v>
      </c>
      <c r="BD35" s="57">
        <f>+IFERROR(VLOOKUP($C35,Ventas!$AG:$AJ,3,FALSE),0)</f>
        <v>772200</v>
      </c>
      <c r="BE35" s="57">
        <f>+IFERROR(VLOOKUP($C35,Ventas!$AL:$AO,3,FALSE),0)</f>
        <v>0</v>
      </c>
      <c r="BF35" s="57">
        <f>+IFERROR(VLOOKUP($C35,Ventas!$AQ:$AT,3,FALSE),0)</f>
        <v>0</v>
      </c>
      <c r="BG35" s="57">
        <f t="shared" si="85"/>
        <v>-772200</v>
      </c>
      <c r="BH35" s="86">
        <f t="shared" si="86"/>
        <v>-1</v>
      </c>
      <c r="BI35" s="57">
        <f t="shared" si="87"/>
        <v>0</v>
      </c>
      <c r="BJ35" s="86">
        <f t="shared" si="88"/>
        <v>0</v>
      </c>
      <c r="BK35" s="57">
        <f>+IFERROR(VLOOKUP($C35,Presupuesto!$L:$O,3,FALSE),0)</f>
        <v>4428571.4285714282</v>
      </c>
      <c r="BL35" s="86">
        <f t="shared" si="89"/>
        <v>0</v>
      </c>
      <c r="BN35" s="77">
        <f>+IFERROR(VLOOKUP($C35,Ventas!$AV:$AY,4,FALSE),0)</f>
        <v>0</v>
      </c>
      <c r="BO35" s="77">
        <f>+IFERROR(VLOOKUP($C35,Ventas!$BA:$BD,4,FALSE),0)</f>
        <v>30</v>
      </c>
      <c r="BP35" s="77">
        <f>+IFERROR(VLOOKUP($C35,Ventas!$BF:$BI,4,FALSE),0)</f>
        <v>14</v>
      </c>
      <c r="BQ35" s="77">
        <f t="shared" si="90"/>
        <v>14</v>
      </c>
      <c r="BR35" s="86">
        <f t="shared" si="91"/>
        <v>0</v>
      </c>
      <c r="BS35" s="77">
        <f t="shared" si="92"/>
        <v>-16</v>
      </c>
      <c r="BT35" s="86">
        <f t="shared" si="93"/>
        <v>-0.53333333333333333</v>
      </c>
      <c r="BU35" s="77">
        <f>+IFERROR(VLOOKUP($C35,Presupuesto!$Q:$T,4,FALSE),0)</f>
        <v>32</v>
      </c>
      <c r="BV35" s="86">
        <f t="shared" si="94"/>
        <v>0.4375</v>
      </c>
      <c r="BX35" s="57">
        <f>+IFERROR(VLOOKUP($C35,Ventas!$AV:$AY,3,FALSE),0)</f>
        <v>0</v>
      </c>
      <c r="BY35" s="57">
        <f>+IFERROR(VLOOKUP($C35,Ventas!$BA:$BD,3,FALSE),0)</f>
        <v>198000</v>
      </c>
      <c r="BZ35" s="57">
        <f>+IFERROR(VLOOKUP($C35,Ventas!$BF:$BI,3,FALSE),0)</f>
        <v>2130265</v>
      </c>
      <c r="CA35" s="57">
        <f t="shared" si="95"/>
        <v>2130265</v>
      </c>
      <c r="CB35" s="86">
        <f t="shared" si="96"/>
        <v>0</v>
      </c>
      <c r="CC35" s="57">
        <f t="shared" si="97"/>
        <v>1932265</v>
      </c>
      <c r="CD35" s="86">
        <f t="shared" si="98"/>
        <v>9.7589141414141416</v>
      </c>
      <c r="CE35" s="57">
        <f>+IFERROR(VLOOKUP($C35,Presupuesto!$Q:$T,3,FALSE),0)</f>
        <v>211200</v>
      </c>
      <c r="CF35" s="86">
        <f t="shared" si="99"/>
        <v>10.086482007575757</v>
      </c>
      <c r="CH35" s="77">
        <f>+IFERROR(VLOOKUP($C35,Ventas!$BK:$BN,4,FALSE),0)</f>
        <v>0</v>
      </c>
      <c r="CI35" s="77">
        <f>+IFERROR(VLOOKUP($C35,Ventas!$BP:$BS,4,FALSE),0)</f>
        <v>1</v>
      </c>
      <c r="CJ35" s="77">
        <f>+IFERROR(VLOOKUP($C35,Ventas!$BU:$BX,4,FALSE),0)</f>
        <v>1</v>
      </c>
      <c r="CK35" s="77">
        <f t="shared" si="100"/>
        <v>1</v>
      </c>
      <c r="CL35" s="86">
        <f t="shared" si="101"/>
        <v>0</v>
      </c>
      <c r="CM35" s="77">
        <f t="shared" si="102"/>
        <v>0</v>
      </c>
      <c r="CN35" s="86">
        <f t="shared" si="103"/>
        <v>0</v>
      </c>
      <c r="CO35" s="77">
        <f>+IFERROR(VLOOKUP($C35,Presupuesto!$V:$Y,4,FALSE),0)</f>
        <v>0</v>
      </c>
      <c r="CP35" s="86">
        <f t="shared" si="104"/>
        <v>0</v>
      </c>
      <c r="CR35" s="57">
        <f>+IFERROR(VLOOKUP($C35,Ventas!$BK:$BN,3,FALSE),0)</f>
        <v>0</v>
      </c>
      <c r="CS35" s="57">
        <f>+IFERROR(VLOOKUP($C35,Ventas!$BP:$BS,3,FALSE),0)</f>
        <v>107376</v>
      </c>
      <c r="CT35" s="57">
        <f>+IFERROR(VLOOKUP($C35,Ventas!$BU:$BX,3,FALSE),0)</f>
        <v>81082</v>
      </c>
      <c r="CU35" s="57">
        <f t="shared" si="105"/>
        <v>81082</v>
      </c>
      <c r="CV35" s="86">
        <f t="shared" si="106"/>
        <v>0</v>
      </c>
      <c r="CW35" s="57">
        <f t="shared" si="107"/>
        <v>-26294</v>
      </c>
      <c r="CX35" s="86">
        <f t="shared" si="108"/>
        <v>-0.24487781254656535</v>
      </c>
      <c r="CY35" s="57">
        <f>+IFERROR(VLOOKUP($C35,Presupuesto!$V:$Y,3,FALSE),0)</f>
        <v>0</v>
      </c>
      <c r="CZ35" s="86">
        <f t="shared" si="109"/>
        <v>0</v>
      </c>
      <c r="DB35" s="77">
        <f>+IFERROR(VLOOKUP($C35,Ventas!$BZ:$CC,4,FALSE),0)</f>
        <v>0</v>
      </c>
      <c r="DC35" s="77">
        <f>+IFERROR(VLOOKUP($C35,Ventas!$CE:$CH,4,FALSE),0)</f>
        <v>1</v>
      </c>
      <c r="DD35" s="77">
        <f>+IFERROR(VLOOKUP($C35,Ventas!$CJ:$CM,4,FALSE),0)</f>
        <v>0</v>
      </c>
      <c r="DE35" s="77">
        <f t="shared" si="110"/>
        <v>0</v>
      </c>
      <c r="DF35" s="86">
        <f t="shared" si="111"/>
        <v>0</v>
      </c>
      <c r="DG35" s="77">
        <f t="shared" si="112"/>
        <v>-1</v>
      </c>
      <c r="DH35" s="86">
        <f t="shared" si="113"/>
        <v>-1</v>
      </c>
      <c r="DI35" s="77">
        <f>+IFERROR(VLOOKUP($C35,Presupuesto!$AA:$AD,4,FALSE),0)</f>
        <v>0</v>
      </c>
      <c r="DJ35" s="86">
        <f t="shared" si="114"/>
        <v>0</v>
      </c>
      <c r="DL35" s="57">
        <f>+IFERROR(VLOOKUP($C35,Ventas!$BZ:$CC,3,FALSE),0)</f>
        <v>0</v>
      </c>
      <c r="DM35" s="57">
        <f>+IFERROR(VLOOKUP($C35,Ventas!$CE:$CH,3,FALSE),0)</f>
        <v>110289</v>
      </c>
      <c r="DN35" s="57">
        <f>+IFERROR(VLOOKUP($C35,Ventas!$CJ:$CM,3,FALSE),0)</f>
        <v>0</v>
      </c>
      <c r="DO35" s="57">
        <f t="shared" si="115"/>
        <v>0</v>
      </c>
      <c r="DP35" s="86">
        <f t="shared" si="116"/>
        <v>0</v>
      </c>
      <c r="DQ35" s="57">
        <f t="shared" si="117"/>
        <v>-110289</v>
      </c>
      <c r="DR35" s="86">
        <f t="shared" si="118"/>
        <v>-1</v>
      </c>
      <c r="DS35" s="57">
        <f>+IFERROR(VLOOKUP($C35,Presupuesto!$AA:$AD,3,FALSE),0)</f>
        <v>0</v>
      </c>
      <c r="DT35" s="86">
        <f t="shared" si="119"/>
        <v>0</v>
      </c>
    </row>
    <row r="36" spans="1:124" ht="17.25" x14ac:dyDescent="0.25">
      <c r="A36" s="10"/>
      <c r="B36" s="181"/>
      <c r="C36" s="55">
        <v>1063</v>
      </c>
      <c r="D36" s="56" t="s">
        <v>133</v>
      </c>
      <c r="E36" s="36"/>
      <c r="F36" s="77">
        <f>+IFERROR(VLOOKUP($C36,Ventas!$B:$E,4,FALSE),0)</f>
        <v>16</v>
      </c>
      <c r="G36" s="77">
        <f>+IFERROR(VLOOKUP($C36,Ventas!$G:$J,4,FALSE),0)</f>
        <v>18</v>
      </c>
      <c r="H36" s="77">
        <f>+IFERROR(VLOOKUP($C36,Ventas!$L:$O,4,FALSE),0)</f>
        <v>18</v>
      </c>
      <c r="I36" s="77">
        <f t="shared" si="60"/>
        <v>2</v>
      </c>
      <c r="J36" s="86">
        <f t="shared" si="61"/>
        <v>0.125</v>
      </c>
      <c r="K36" s="77">
        <f t="shared" si="62"/>
        <v>0</v>
      </c>
      <c r="L36" s="86">
        <f t="shared" si="63"/>
        <v>0</v>
      </c>
      <c r="M36" s="77">
        <f>+IFERROR(VLOOKUP($C36,Presupuesto!$B:$E,4,FALSE),0)</f>
        <v>27.500000000000004</v>
      </c>
      <c r="N36" s="86">
        <f t="shared" si="64"/>
        <v>0.65454545454545443</v>
      </c>
      <c r="P36" s="57">
        <f>+IFERROR(VLOOKUP($C36,Ventas!$B:$E,3,FALSE),0)</f>
        <v>1812464</v>
      </c>
      <c r="Q36" s="57">
        <f>+IFERROR(VLOOKUP($C36,Ventas!$G:$J,3,FALSE),0)</f>
        <v>1946592</v>
      </c>
      <c r="R36" s="57">
        <f>+IFERROR(VLOOKUP($C36,Ventas!$L:$O,3,FALSE),0)</f>
        <v>1972573</v>
      </c>
      <c r="S36" s="57">
        <f t="shared" si="65"/>
        <v>160109</v>
      </c>
      <c r="T36" s="86">
        <f t="shared" si="66"/>
        <v>8.8337754570573537E-2</v>
      </c>
      <c r="U36" s="57">
        <f t="shared" si="67"/>
        <v>25981</v>
      </c>
      <c r="V36" s="86">
        <f t="shared" si="68"/>
        <v>1.3346916046094918E-2</v>
      </c>
      <c r="W36" s="57">
        <f>+IFERROR(VLOOKUP($C36,Presupuesto!$B:$E,3,FALSE),0)</f>
        <v>3437500.0000000005</v>
      </c>
      <c r="X36" s="86">
        <f t="shared" si="69"/>
        <v>0.57383941818181805</v>
      </c>
      <c r="Z36" s="77">
        <f>+IFERROR(VLOOKUP($C36,Ventas!$R:$U,4,FALSE),0)</f>
        <v>0</v>
      </c>
      <c r="AA36" s="77">
        <f>+IFERROR(VLOOKUP($C36,Ventas!$W:$Z,4,FALSE),0)</f>
        <v>0</v>
      </c>
      <c r="AB36" s="77">
        <f>+IFERROR(VLOOKUP($C36,Ventas!$AB:$AE,4,FALSE),0)</f>
        <v>0</v>
      </c>
      <c r="AC36" s="77">
        <f t="shared" si="70"/>
        <v>0</v>
      </c>
      <c r="AD36" s="86">
        <f t="shared" si="71"/>
        <v>0</v>
      </c>
      <c r="AE36" s="77">
        <f t="shared" si="72"/>
        <v>0</v>
      </c>
      <c r="AF36" s="86">
        <f t="shared" si="73"/>
        <v>0</v>
      </c>
      <c r="AG36" s="77">
        <f>+IFERROR(VLOOKUP($C36,Presupuesto!$G:$J,4,FALSE),0)</f>
        <v>0</v>
      </c>
      <c r="AH36" s="86">
        <f t="shared" si="74"/>
        <v>0</v>
      </c>
      <c r="AJ36" s="57">
        <f>+IFERROR(VLOOKUP($C36,Ventas!$R:$U,3,FALSE),0)</f>
        <v>0</v>
      </c>
      <c r="AK36" s="57">
        <f>+IFERROR(VLOOKUP($C36,Ventas!$W:$Z,3,FALSE),0)</f>
        <v>0</v>
      </c>
      <c r="AL36" s="57">
        <f>+IFERROR(VLOOKUP($C36,Ventas!$AB:$AE,3,FALSE),0)</f>
        <v>0</v>
      </c>
      <c r="AM36" s="57">
        <f t="shared" si="75"/>
        <v>0</v>
      </c>
      <c r="AN36" s="86">
        <f t="shared" si="76"/>
        <v>0</v>
      </c>
      <c r="AO36" s="57">
        <f t="shared" si="77"/>
        <v>0</v>
      </c>
      <c r="AP36" s="86">
        <f t="shared" si="78"/>
        <v>0</v>
      </c>
      <c r="AQ36" s="57">
        <f>+IFERROR(VLOOKUP($C36,Presupuesto!$G:$J,3,FALSE),0)</f>
        <v>0</v>
      </c>
      <c r="AR36" s="86">
        <f t="shared" si="79"/>
        <v>0</v>
      </c>
      <c r="AT36" s="77">
        <f>+IFERROR(VLOOKUP($C36,Ventas!$AG:$AJ,4,FALSE),0)</f>
        <v>0</v>
      </c>
      <c r="AU36" s="77">
        <f>+IFERROR(VLOOKUP($C36,Ventas!$AL:$AO,4,FALSE),0)</f>
        <v>1</v>
      </c>
      <c r="AV36" s="77">
        <f>+IFERROR(VLOOKUP($C36,Ventas!$AQ:$AT,4,FALSE),0)</f>
        <v>1</v>
      </c>
      <c r="AW36" s="77">
        <f t="shared" si="80"/>
        <v>1</v>
      </c>
      <c r="AX36" s="86">
        <f t="shared" si="81"/>
        <v>0</v>
      </c>
      <c r="AY36" s="77">
        <f t="shared" si="82"/>
        <v>0</v>
      </c>
      <c r="AZ36" s="86">
        <f t="shared" si="83"/>
        <v>0</v>
      </c>
      <c r="BA36" s="77">
        <f>+IFERROR(VLOOKUP($C36,Presupuesto!$L:$O,4,FALSE),0)</f>
        <v>13</v>
      </c>
      <c r="BB36" s="86">
        <f t="shared" si="84"/>
        <v>7.6923076923076927E-2</v>
      </c>
      <c r="BD36" s="57">
        <f>+IFERROR(VLOOKUP($C36,Ventas!$AG:$AJ,3,FALSE),0)</f>
        <v>0</v>
      </c>
      <c r="BE36" s="57">
        <f>+IFERROR(VLOOKUP($C36,Ventas!$AL:$AO,3,FALSE),0)</f>
        <v>499900</v>
      </c>
      <c r="BF36" s="57">
        <f>+IFERROR(VLOOKUP($C36,Ventas!$AQ:$AT,3,FALSE),0)</f>
        <v>444700</v>
      </c>
      <c r="BG36" s="57">
        <f t="shared" si="85"/>
        <v>444700</v>
      </c>
      <c r="BH36" s="86">
        <f t="shared" si="86"/>
        <v>0</v>
      </c>
      <c r="BI36" s="57">
        <f t="shared" si="87"/>
        <v>-55200</v>
      </c>
      <c r="BJ36" s="86">
        <f t="shared" si="88"/>
        <v>-0.11042208441688338</v>
      </c>
      <c r="BK36" s="57">
        <f>+IFERROR(VLOOKUP($C36,Presupuesto!$L:$O,3,FALSE),0)</f>
        <v>4428571.4285714282</v>
      </c>
      <c r="BL36" s="86">
        <f t="shared" si="89"/>
        <v>0.10041612903225808</v>
      </c>
      <c r="BN36" s="77">
        <f>+IFERROR(VLOOKUP($C36,Ventas!$AV:$AY,4,FALSE),0)</f>
        <v>0</v>
      </c>
      <c r="BO36" s="77">
        <f>+IFERROR(VLOOKUP($C36,Ventas!$BA:$BD,4,FALSE),0)</f>
        <v>21</v>
      </c>
      <c r="BP36" s="77">
        <f>+IFERROR(VLOOKUP($C36,Ventas!$BF:$BI,4,FALSE),0)</f>
        <v>15</v>
      </c>
      <c r="BQ36" s="77">
        <f t="shared" si="90"/>
        <v>15</v>
      </c>
      <c r="BR36" s="86">
        <f t="shared" si="91"/>
        <v>0</v>
      </c>
      <c r="BS36" s="77">
        <f t="shared" si="92"/>
        <v>-6</v>
      </c>
      <c r="BT36" s="86">
        <f t="shared" si="93"/>
        <v>-0.2857142857142857</v>
      </c>
      <c r="BU36" s="77">
        <f>+IFERROR(VLOOKUP($C36,Presupuesto!$Q:$T,4,FALSE),0)</f>
        <v>25</v>
      </c>
      <c r="BV36" s="86">
        <f t="shared" si="94"/>
        <v>0.6</v>
      </c>
      <c r="BX36" s="57">
        <f>+IFERROR(VLOOKUP($C36,Ventas!$AV:$AY,3,FALSE),0)</f>
        <v>0</v>
      </c>
      <c r="BY36" s="57">
        <f>+IFERROR(VLOOKUP($C36,Ventas!$BA:$BD,3,FALSE),0)</f>
        <v>138600</v>
      </c>
      <c r="BZ36" s="57">
        <f>+IFERROR(VLOOKUP($C36,Ventas!$BF:$BI,3,FALSE),0)</f>
        <v>2858826</v>
      </c>
      <c r="CA36" s="57">
        <f t="shared" si="95"/>
        <v>2858826</v>
      </c>
      <c r="CB36" s="86">
        <f t="shared" si="96"/>
        <v>0</v>
      </c>
      <c r="CC36" s="57">
        <f t="shared" si="97"/>
        <v>2720226</v>
      </c>
      <c r="CD36" s="86">
        <f t="shared" si="98"/>
        <v>19.626450216450216</v>
      </c>
      <c r="CE36" s="57">
        <f>+IFERROR(VLOOKUP($C36,Presupuesto!$Q:$T,3,FALSE),0)</f>
        <v>165000</v>
      </c>
      <c r="CF36" s="86">
        <f t="shared" si="99"/>
        <v>17.326218181818181</v>
      </c>
      <c r="CH36" s="77">
        <f>+IFERROR(VLOOKUP($C36,Ventas!$BK:$BN,4,FALSE),0)</f>
        <v>0</v>
      </c>
      <c r="CI36" s="77">
        <f>+IFERROR(VLOOKUP($C36,Ventas!$BP:$BS,4,FALSE),0)</f>
        <v>0</v>
      </c>
      <c r="CJ36" s="77">
        <f>+IFERROR(VLOOKUP($C36,Ventas!$BU:$BX,4,FALSE),0)</f>
        <v>1</v>
      </c>
      <c r="CK36" s="77">
        <f t="shared" si="100"/>
        <v>1</v>
      </c>
      <c r="CL36" s="86">
        <f t="shared" si="101"/>
        <v>0</v>
      </c>
      <c r="CM36" s="77">
        <f t="shared" si="102"/>
        <v>1</v>
      </c>
      <c r="CN36" s="86">
        <f t="shared" si="103"/>
        <v>0</v>
      </c>
      <c r="CO36" s="77">
        <f>+IFERROR(VLOOKUP($C36,Presupuesto!$V:$Y,4,FALSE),0)</f>
        <v>0</v>
      </c>
      <c r="CP36" s="86">
        <f t="shared" si="104"/>
        <v>0</v>
      </c>
      <c r="CR36" s="57">
        <f>+IFERROR(VLOOKUP($C36,Ventas!$BK:$BN,3,FALSE),0)</f>
        <v>0</v>
      </c>
      <c r="CS36" s="57">
        <f>+IFERROR(VLOOKUP($C36,Ventas!$BP:$BS,3,FALSE),0)</f>
        <v>0</v>
      </c>
      <c r="CT36" s="57">
        <f>+IFERROR(VLOOKUP($C36,Ventas!$BU:$BX,3,FALSE),0)</f>
        <v>89700</v>
      </c>
      <c r="CU36" s="57">
        <f t="shared" si="105"/>
        <v>89700</v>
      </c>
      <c r="CV36" s="86">
        <f t="shared" si="106"/>
        <v>0</v>
      </c>
      <c r="CW36" s="57">
        <f t="shared" si="107"/>
        <v>89700</v>
      </c>
      <c r="CX36" s="86">
        <f t="shared" si="108"/>
        <v>0</v>
      </c>
      <c r="CY36" s="57">
        <f>+IFERROR(VLOOKUP($C36,Presupuesto!$V:$Y,3,FALSE),0)</f>
        <v>0</v>
      </c>
      <c r="CZ36" s="86">
        <f t="shared" si="109"/>
        <v>0</v>
      </c>
      <c r="DB36" s="77">
        <f>+IFERROR(VLOOKUP($C36,Ventas!$BZ:$CC,4,FALSE),0)</f>
        <v>0</v>
      </c>
      <c r="DC36" s="77">
        <f>+IFERROR(VLOOKUP($C36,Ventas!$CE:$CH,4,FALSE),0)</f>
        <v>2</v>
      </c>
      <c r="DD36" s="77">
        <f>+IFERROR(VLOOKUP($C36,Ventas!$CJ:$CM,4,FALSE),0)</f>
        <v>1</v>
      </c>
      <c r="DE36" s="77">
        <f t="shared" si="110"/>
        <v>1</v>
      </c>
      <c r="DF36" s="86">
        <f t="shared" si="111"/>
        <v>0</v>
      </c>
      <c r="DG36" s="77">
        <f t="shared" si="112"/>
        <v>-1</v>
      </c>
      <c r="DH36" s="86">
        <f t="shared" si="113"/>
        <v>-0.5</v>
      </c>
      <c r="DI36" s="77">
        <f>+IFERROR(VLOOKUP($C36,Presupuesto!$AA:$AD,4,FALSE),0)</f>
        <v>0</v>
      </c>
      <c r="DJ36" s="86">
        <f t="shared" si="114"/>
        <v>0</v>
      </c>
      <c r="DL36" s="57">
        <f>+IFERROR(VLOOKUP($C36,Ventas!$BZ:$CC,3,FALSE),0)</f>
        <v>0</v>
      </c>
      <c r="DM36" s="57">
        <f>+IFERROR(VLOOKUP($C36,Ventas!$CE:$CH,3,FALSE),0)</f>
        <v>220578</v>
      </c>
      <c r="DN36" s="57">
        <f>+IFERROR(VLOOKUP($C36,Ventas!$CJ:$CM,3,FALSE),0)</f>
        <v>110289</v>
      </c>
      <c r="DO36" s="57">
        <f t="shared" si="115"/>
        <v>110289</v>
      </c>
      <c r="DP36" s="86">
        <f t="shared" si="116"/>
        <v>0</v>
      </c>
      <c r="DQ36" s="57">
        <f t="shared" si="117"/>
        <v>-110289</v>
      </c>
      <c r="DR36" s="86">
        <f t="shared" si="118"/>
        <v>-0.5</v>
      </c>
      <c r="DS36" s="57">
        <f>+IFERROR(VLOOKUP($C36,Presupuesto!$AA:$AD,3,FALSE),0)</f>
        <v>0</v>
      </c>
      <c r="DT36" s="86">
        <f t="shared" si="119"/>
        <v>0</v>
      </c>
    </row>
    <row r="37" spans="1:124" ht="17.25" x14ac:dyDescent="0.25">
      <c r="A37" s="10"/>
      <c r="B37" s="181"/>
      <c r="C37" s="55">
        <v>1064</v>
      </c>
      <c r="D37" s="56" t="s">
        <v>119</v>
      </c>
      <c r="E37" s="36"/>
      <c r="F37" s="77">
        <f>+IFERROR(VLOOKUP($C37,Ventas!$B:$E,4,FALSE),0)</f>
        <v>18</v>
      </c>
      <c r="G37" s="77">
        <f>+IFERROR(VLOOKUP($C37,Ventas!$G:$J,4,FALSE),0)</f>
        <v>25</v>
      </c>
      <c r="H37" s="77">
        <f>+IFERROR(VLOOKUP($C37,Ventas!$L:$O,4,FALSE),0)</f>
        <v>6</v>
      </c>
      <c r="I37" s="77">
        <f t="shared" si="60"/>
        <v>-12</v>
      </c>
      <c r="J37" s="86">
        <f t="shared" si="61"/>
        <v>-0.66666666666666663</v>
      </c>
      <c r="K37" s="77">
        <f t="shared" si="62"/>
        <v>-19</v>
      </c>
      <c r="L37" s="86">
        <f t="shared" si="63"/>
        <v>-0.76</v>
      </c>
      <c r="M37" s="77">
        <f>+IFERROR(VLOOKUP($C37,Presupuesto!$B:$E,4,FALSE),0)</f>
        <v>25</v>
      </c>
      <c r="N37" s="86">
        <f t="shared" si="64"/>
        <v>0.24</v>
      </c>
      <c r="P37" s="57">
        <f>+IFERROR(VLOOKUP($C37,Ventas!$B:$E,3,FALSE),0)</f>
        <v>1559638</v>
      </c>
      <c r="Q37" s="57">
        <f>+IFERROR(VLOOKUP($C37,Ventas!$G:$J,3,FALSE),0)</f>
        <v>3570329</v>
      </c>
      <c r="R37" s="57">
        <f>+IFERROR(VLOOKUP($C37,Ventas!$L:$O,3,FALSE),0)</f>
        <v>762519</v>
      </c>
      <c r="S37" s="57">
        <f t="shared" si="65"/>
        <v>-797119</v>
      </c>
      <c r="T37" s="86">
        <f t="shared" si="66"/>
        <v>-0.51109231757625806</v>
      </c>
      <c r="U37" s="57">
        <f t="shared" si="67"/>
        <v>-2807810</v>
      </c>
      <c r="V37" s="86">
        <f t="shared" si="68"/>
        <v>-0.7864289257376561</v>
      </c>
      <c r="W37" s="57">
        <f>+IFERROR(VLOOKUP($C37,Presupuesto!$B:$E,3,FALSE),0)</f>
        <v>3125000</v>
      </c>
      <c r="X37" s="86">
        <f t="shared" si="69"/>
        <v>0.24400607999999999</v>
      </c>
      <c r="Z37" s="77">
        <f>+IFERROR(VLOOKUP($C37,Ventas!$R:$U,4,FALSE),0)</f>
        <v>0</v>
      </c>
      <c r="AA37" s="77">
        <f>+IFERROR(VLOOKUP($C37,Ventas!$W:$Z,4,FALSE),0)</f>
        <v>0</v>
      </c>
      <c r="AB37" s="77">
        <f>+IFERROR(VLOOKUP($C37,Ventas!$AB:$AE,4,FALSE),0)</f>
        <v>0</v>
      </c>
      <c r="AC37" s="77">
        <f t="shared" si="70"/>
        <v>0</v>
      </c>
      <c r="AD37" s="86">
        <f t="shared" si="71"/>
        <v>0</v>
      </c>
      <c r="AE37" s="77">
        <f t="shared" si="72"/>
        <v>0</v>
      </c>
      <c r="AF37" s="86">
        <f t="shared" si="73"/>
        <v>0</v>
      </c>
      <c r="AG37" s="77">
        <f>+IFERROR(VLOOKUP($C37,Presupuesto!$G:$J,4,FALSE),0)</f>
        <v>0</v>
      </c>
      <c r="AH37" s="86">
        <f t="shared" si="74"/>
        <v>0</v>
      </c>
      <c r="AJ37" s="57">
        <f>+IFERROR(VLOOKUP($C37,Ventas!$R:$U,3,FALSE),0)</f>
        <v>0</v>
      </c>
      <c r="AK37" s="57">
        <f>+IFERROR(VLOOKUP($C37,Ventas!$W:$Z,3,FALSE),0)</f>
        <v>0</v>
      </c>
      <c r="AL37" s="57">
        <f>+IFERROR(VLOOKUP($C37,Ventas!$AB:$AE,3,FALSE),0)</f>
        <v>0</v>
      </c>
      <c r="AM37" s="57">
        <f t="shared" si="75"/>
        <v>0</v>
      </c>
      <c r="AN37" s="86">
        <f t="shared" si="76"/>
        <v>0</v>
      </c>
      <c r="AO37" s="57">
        <f t="shared" si="77"/>
        <v>0</v>
      </c>
      <c r="AP37" s="86">
        <f t="shared" si="78"/>
        <v>0</v>
      </c>
      <c r="AQ37" s="57">
        <f>+IFERROR(VLOOKUP($C37,Presupuesto!$G:$J,3,FALSE),0)</f>
        <v>0</v>
      </c>
      <c r="AR37" s="86">
        <f t="shared" si="79"/>
        <v>0</v>
      </c>
      <c r="AT37" s="77">
        <f>+IFERROR(VLOOKUP($C37,Ventas!$AG:$AJ,4,FALSE),0)</f>
        <v>0</v>
      </c>
      <c r="AU37" s="77">
        <f>+IFERROR(VLOOKUP($C37,Ventas!$AL:$AO,4,FALSE),0)</f>
        <v>0</v>
      </c>
      <c r="AV37" s="77">
        <f>+IFERROR(VLOOKUP($C37,Ventas!$AQ:$AT,4,FALSE),0)</f>
        <v>0</v>
      </c>
      <c r="AW37" s="77">
        <f t="shared" si="80"/>
        <v>0</v>
      </c>
      <c r="AX37" s="86">
        <f t="shared" si="81"/>
        <v>0</v>
      </c>
      <c r="AY37" s="77">
        <f t="shared" si="82"/>
        <v>0</v>
      </c>
      <c r="AZ37" s="86">
        <f t="shared" si="83"/>
        <v>0</v>
      </c>
      <c r="BA37" s="77">
        <f>+IFERROR(VLOOKUP($C37,Presupuesto!$L:$O,4,FALSE),0)</f>
        <v>0</v>
      </c>
      <c r="BB37" s="86">
        <f t="shared" si="84"/>
        <v>0</v>
      </c>
      <c r="BD37" s="57">
        <f>+IFERROR(VLOOKUP($C37,Ventas!$AG:$AJ,3,FALSE),0)</f>
        <v>0</v>
      </c>
      <c r="BE37" s="57">
        <f>+IFERROR(VLOOKUP($C37,Ventas!$AL:$AO,3,FALSE),0)</f>
        <v>0</v>
      </c>
      <c r="BF37" s="57">
        <f>+IFERROR(VLOOKUP($C37,Ventas!$AQ:$AT,3,FALSE),0)</f>
        <v>0</v>
      </c>
      <c r="BG37" s="57">
        <f t="shared" si="85"/>
        <v>0</v>
      </c>
      <c r="BH37" s="86">
        <f t="shared" si="86"/>
        <v>0</v>
      </c>
      <c r="BI37" s="57">
        <f t="shared" si="87"/>
        <v>0</v>
      </c>
      <c r="BJ37" s="86">
        <f t="shared" si="88"/>
        <v>0</v>
      </c>
      <c r="BK37" s="57">
        <f>+IFERROR(VLOOKUP($C37,Presupuesto!$L:$O,3,FALSE),0)</f>
        <v>0</v>
      </c>
      <c r="BL37" s="86">
        <f t="shared" si="89"/>
        <v>0</v>
      </c>
      <c r="BN37" s="77">
        <f>+IFERROR(VLOOKUP($C37,Ventas!$AV:$AY,4,FALSE),0)</f>
        <v>0</v>
      </c>
      <c r="BO37" s="77">
        <f>+IFERROR(VLOOKUP($C37,Ventas!$BA:$BD,4,FALSE),0)</f>
        <v>35</v>
      </c>
      <c r="BP37" s="77">
        <f>+IFERROR(VLOOKUP($C37,Ventas!$BF:$BI,4,FALSE),0)</f>
        <v>16</v>
      </c>
      <c r="BQ37" s="77">
        <f t="shared" si="90"/>
        <v>16</v>
      </c>
      <c r="BR37" s="86">
        <f t="shared" si="91"/>
        <v>0</v>
      </c>
      <c r="BS37" s="77">
        <f t="shared" si="92"/>
        <v>-19</v>
      </c>
      <c r="BT37" s="86">
        <f t="shared" si="93"/>
        <v>-0.54285714285714282</v>
      </c>
      <c r="BU37" s="77">
        <f>+IFERROR(VLOOKUP($C37,Presupuesto!$Q:$T,4,FALSE),0)</f>
        <v>20</v>
      </c>
      <c r="BV37" s="86">
        <f t="shared" si="94"/>
        <v>0.8</v>
      </c>
      <c r="BX37" s="57">
        <f>+IFERROR(VLOOKUP($C37,Ventas!$AV:$AY,3,FALSE),0)</f>
        <v>0</v>
      </c>
      <c r="BY37" s="57">
        <f>+IFERROR(VLOOKUP($C37,Ventas!$BA:$BD,3,FALSE),0)</f>
        <v>231000</v>
      </c>
      <c r="BZ37" s="57">
        <f>+IFERROR(VLOOKUP($C37,Ventas!$BF:$BI,3,FALSE),0)</f>
        <v>3984335</v>
      </c>
      <c r="CA37" s="57">
        <f t="shared" si="95"/>
        <v>3984335</v>
      </c>
      <c r="CB37" s="86">
        <f t="shared" si="96"/>
        <v>0</v>
      </c>
      <c r="CC37" s="57">
        <f t="shared" si="97"/>
        <v>3753335</v>
      </c>
      <c r="CD37" s="86">
        <f t="shared" si="98"/>
        <v>16.248203463203463</v>
      </c>
      <c r="CE37" s="57">
        <f>+IFERROR(VLOOKUP($C37,Presupuesto!$Q:$T,3,FALSE),0)</f>
        <v>132000</v>
      </c>
      <c r="CF37" s="86">
        <f t="shared" si="99"/>
        <v>30.18435606060606</v>
      </c>
      <c r="CH37" s="77">
        <f>+IFERROR(VLOOKUP($C37,Ventas!$BK:$BN,4,FALSE),0)</f>
        <v>0</v>
      </c>
      <c r="CI37" s="77">
        <f>+IFERROR(VLOOKUP($C37,Ventas!$BP:$BS,4,FALSE),0)</f>
        <v>0</v>
      </c>
      <c r="CJ37" s="77">
        <f>+IFERROR(VLOOKUP($C37,Ventas!$BU:$BX,4,FALSE),0)</f>
        <v>2</v>
      </c>
      <c r="CK37" s="77">
        <f t="shared" si="100"/>
        <v>2</v>
      </c>
      <c r="CL37" s="86">
        <f t="shared" si="101"/>
        <v>0</v>
      </c>
      <c r="CM37" s="77">
        <f t="shared" si="102"/>
        <v>2</v>
      </c>
      <c r="CN37" s="86">
        <f t="shared" si="103"/>
        <v>0</v>
      </c>
      <c r="CO37" s="77">
        <f>+IFERROR(VLOOKUP($C37,Presupuesto!$V:$Y,4,FALSE),0)</f>
        <v>0</v>
      </c>
      <c r="CP37" s="86">
        <f t="shared" si="104"/>
        <v>0</v>
      </c>
      <c r="CR37" s="57">
        <f>+IFERROR(VLOOKUP($C37,Ventas!$BK:$BN,3,FALSE),0)</f>
        <v>0</v>
      </c>
      <c r="CS37" s="57">
        <f>+IFERROR(VLOOKUP($C37,Ventas!$BP:$BS,3,FALSE),0)</f>
        <v>0</v>
      </c>
      <c r="CT37" s="57">
        <f>+IFERROR(VLOOKUP($C37,Ventas!$BU:$BX,3,FALSE),0)</f>
        <v>325382</v>
      </c>
      <c r="CU37" s="57">
        <f t="shared" si="105"/>
        <v>325382</v>
      </c>
      <c r="CV37" s="86">
        <f t="shared" si="106"/>
        <v>0</v>
      </c>
      <c r="CW37" s="57">
        <f t="shared" si="107"/>
        <v>325382</v>
      </c>
      <c r="CX37" s="86">
        <f t="shared" si="108"/>
        <v>0</v>
      </c>
      <c r="CY37" s="57">
        <f>+IFERROR(VLOOKUP($C37,Presupuesto!$V:$Y,3,FALSE),0)</f>
        <v>0</v>
      </c>
      <c r="CZ37" s="86">
        <f t="shared" si="109"/>
        <v>0</v>
      </c>
      <c r="DB37" s="77">
        <f>+IFERROR(VLOOKUP($C37,Ventas!$BZ:$CC,4,FALSE),0)</f>
        <v>0</v>
      </c>
      <c r="DC37" s="77">
        <f>+IFERROR(VLOOKUP($C37,Ventas!$CE:$CH,4,FALSE),0)</f>
        <v>6</v>
      </c>
      <c r="DD37" s="77">
        <f>+IFERROR(VLOOKUP($C37,Ventas!$CJ:$CM,4,FALSE),0)</f>
        <v>5</v>
      </c>
      <c r="DE37" s="77">
        <f t="shared" si="110"/>
        <v>5</v>
      </c>
      <c r="DF37" s="86">
        <f t="shared" si="111"/>
        <v>0</v>
      </c>
      <c r="DG37" s="77">
        <f t="shared" si="112"/>
        <v>-1</v>
      </c>
      <c r="DH37" s="86">
        <f t="shared" si="113"/>
        <v>-0.16666666666666666</v>
      </c>
      <c r="DI37" s="77">
        <f>+IFERROR(VLOOKUP($C37,Presupuesto!$AA:$AD,4,FALSE),0)</f>
        <v>0</v>
      </c>
      <c r="DJ37" s="86">
        <f t="shared" si="114"/>
        <v>0</v>
      </c>
      <c r="DL37" s="57">
        <f>+IFERROR(VLOOKUP($C37,Ventas!$BZ:$CC,3,FALSE),0)</f>
        <v>0</v>
      </c>
      <c r="DM37" s="57">
        <f>+IFERROR(VLOOKUP($C37,Ventas!$CE:$CH,3,FALSE),0)</f>
        <v>661734</v>
      </c>
      <c r="DN37" s="57">
        <f>+IFERROR(VLOOKUP($C37,Ventas!$CJ:$CM,3,FALSE),0)</f>
        <v>551445</v>
      </c>
      <c r="DO37" s="57">
        <f t="shared" si="115"/>
        <v>551445</v>
      </c>
      <c r="DP37" s="86">
        <f t="shared" si="116"/>
        <v>0</v>
      </c>
      <c r="DQ37" s="57">
        <f t="shared" si="117"/>
        <v>-110289</v>
      </c>
      <c r="DR37" s="86">
        <f t="shared" si="118"/>
        <v>-0.16666666666666666</v>
      </c>
      <c r="DS37" s="57">
        <f>+IFERROR(VLOOKUP($C37,Presupuesto!$AA:$AD,3,FALSE),0)</f>
        <v>0</v>
      </c>
      <c r="DT37" s="86">
        <f t="shared" si="119"/>
        <v>0</v>
      </c>
    </row>
    <row r="38" spans="1:124" ht="17.25" x14ac:dyDescent="0.25">
      <c r="A38" s="10"/>
      <c r="B38" s="182"/>
      <c r="C38" s="51" t="s">
        <v>107</v>
      </c>
      <c r="D38" s="52"/>
      <c r="E38" s="53"/>
      <c r="F38" s="76">
        <f>SUM(F33:F37)</f>
        <v>97</v>
      </c>
      <c r="G38" s="76">
        <f>SUM(G33:G37)</f>
        <v>180</v>
      </c>
      <c r="H38" s="76">
        <f>SUM(H33:H37)</f>
        <v>115</v>
      </c>
      <c r="I38" s="76">
        <f t="shared" si="60"/>
        <v>18</v>
      </c>
      <c r="J38" s="85">
        <f t="shared" si="61"/>
        <v>0.18556701030927836</v>
      </c>
      <c r="K38" s="76">
        <f t="shared" si="62"/>
        <v>-65</v>
      </c>
      <c r="L38" s="85">
        <f t="shared" si="63"/>
        <v>-0.3611111111111111</v>
      </c>
      <c r="M38" s="76">
        <f>SUM(M33:M37)</f>
        <v>226.4</v>
      </c>
      <c r="N38" s="85">
        <f t="shared" si="64"/>
        <v>0.50795053003533563</v>
      </c>
      <c r="P38" s="54">
        <f>SUM(P33:P37)</f>
        <v>9484549</v>
      </c>
      <c r="Q38" s="54">
        <f>SUM(Q33:Q37)</f>
        <v>22548588</v>
      </c>
      <c r="R38" s="54">
        <f>SUM(R33:R37)</f>
        <v>11249753</v>
      </c>
      <c r="S38" s="54">
        <f t="shared" si="65"/>
        <v>1765204</v>
      </c>
      <c r="T38" s="85">
        <f t="shared" si="66"/>
        <v>0.18611364652130533</v>
      </c>
      <c r="U38" s="54">
        <f t="shared" si="67"/>
        <v>-11298835</v>
      </c>
      <c r="V38" s="85">
        <f t="shared" si="68"/>
        <v>-0.50108836083217267</v>
      </c>
      <c r="W38" s="54">
        <f>SUM(W33:W37)</f>
        <v>28300000</v>
      </c>
      <c r="X38" s="85">
        <f t="shared" si="69"/>
        <v>0.39751777385159009</v>
      </c>
      <c r="Z38" s="76">
        <f>SUM(Z33:Z37)</f>
        <v>0</v>
      </c>
      <c r="AA38" s="76">
        <f>SUM(AA33:AA37)</f>
        <v>1</v>
      </c>
      <c r="AB38" s="76">
        <f>SUM(AB33:AB37)</f>
        <v>1</v>
      </c>
      <c r="AC38" s="76">
        <f t="shared" si="70"/>
        <v>1</v>
      </c>
      <c r="AD38" s="85">
        <f t="shared" si="71"/>
        <v>0</v>
      </c>
      <c r="AE38" s="76">
        <f t="shared" si="72"/>
        <v>0</v>
      </c>
      <c r="AF38" s="85">
        <f t="shared" si="73"/>
        <v>0</v>
      </c>
      <c r="AG38" s="76">
        <f>SUM(AG33:AG37)</f>
        <v>5</v>
      </c>
      <c r="AH38" s="85">
        <f t="shared" si="74"/>
        <v>0.2</v>
      </c>
      <c r="AJ38" s="54">
        <f>SUM(AJ33:AJ37)</f>
        <v>0</v>
      </c>
      <c r="AK38" s="54">
        <f>SUM(AK33:AK37)</f>
        <v>211206.72</v>
      </c>
      <c r="AL38" s="54">
        <f>SUM(AL33:AL37)</f>
        <v>211206</v>
      </c>
      <c r="AM38" s="54">
        <f t="shared" si="75"/>
        <v>211206</v>
      </c>
      <c r="AN38" s="85">
        <f t="shared" si="76"/>
        <v>0</v>
      </c>
      <c r="AO38" s="54">
        <f t="shared" si="77"/>
        <v>-0.72000000000116415</v>
      </c>
      <c r="AP38" s="85">
        <f t="shared" si="78"/>
        <v>-3.4089824414732835E-6</v>
      </c>
      <c r="AQ38" s="54">
        <f>SUM(AQ33:AQ37)</f>
        <v>1255000</v>
      </c>
      <c r="AR38" s="85">
        <f t="shared" si="79"/>
        <v>0.16829163346613546</v>
      </c>
      <c r="AT38" s="76">
        <f>SUM(AT33:AT37)</f>
        <v>10</v>
      </c>
      <c r="AU38" s="76">
        <f>SUM(AU33:AU37)</f>
        <v>18</v>
      </c>
      <c r="AV38" s="76">
        <f>SUM(AV33:AV37)</f>
        <v>20</v>
      </c>
      <c r="AW38" s="76">
        <f t="shared" si="80"/>
        <v>10</v>
      </c>
      <c r="AX38" s="85">
        <f t="shared" si="81"/>
        <v>1</v>
      </c>
      <c r="AY38" s="76">
        <f t="shared" si="82"/>
        <v>2</v>
      </c>
      <c r="AZ38" s="85">
        <f t="shared" si="83"/>
        <v>0.1111111111111111</v>
      </c>
      <c r="BA38" s="76">
        <f>SUM(BA33:BA37)</f>
        <v>52</v>
      </c>
      <c r="BB38" s="85">
        <f t="shared" si="84"/>
        <v>0.38461538461538464</v>
      </c>
      <c r="BD38" s="54">
        <f>SUM(BD33:BD37)</f>
        <v>4975350</v>
      </c>
      <c r="BE38" s="54">
        <f>SUM(BE33:BE37)</f>
        <v>8789750</v>
      </c>
      <c r="BF38" s="54">
        <f>SUM(BF33:BF37)</f>
        <v>9853650</v>
      </c>
      <c r="BG38" s="54">
        <f t="shared" si="85"/>
        <v>4878300</v>
      </c>
      <c r="BH38" s="85">
        <f t="shared" si="86"/>
        <v>0.98049383460460071</v>
      </c>
      <c r="BI38" s="54">
        <f t="shared" si="87"/>
        <v>1063900</v>
      </c>
      <c r="BJ38" s="85">
        <f t="shared" si="88"/>
        <v>0.12103870986091754</v>
      </c>
      <c r="BK38" s="54">
        <f>SUM(BK33:BK37)</f>
        <v>17714285.714285713</v>
      </c>
      <c r="BL38" s="85">
        <f t="shared" si="89"/>
        <v>0.55625443548387099</v>
      </c>
      <c r="BN38" s="76">
        <f>SUM(BN33:BN37)</f>
        <v>0</v>
      </c>
      <c r="BO38" s="76">
        <f>SUM(BO33:BO37)</f>
        <v>151</v>
      </c>
      <c r="BP38" s="76">
        <f>SUM(BP33:BP37)</f>
        <v>97</v>
      </c>
      <c r="BQ38" s="76">
        <f t="shared" si="90"/>
        <v>97</v>
      </c>
      <c r="BR38" s="85">
        <f t="shared" si="91"/>
        <v>0</v>
      </c>
      <c r="BS38" s="76">
        <f t="shared" si="92"/>
        <v>-54</v>
      </c>
      <c r="BT38" s="85">
        <f t="shared" si="93"/>
        <v>-0.35761589403973509</v>
      </c>
      <c r="BU38" s="76">
        <f>SUM(BU33:BU37)</f>
        <v>137</v>
      </c>
      <c r="BV38" s="85">
        <f t="shared" si="94"/>
        <v>0.70802919708029199</v>
      </c>
      <c r="BX38" s="54">
        <f>SUM(BX33:BX37)</f>
        <v>0</v>
      </c>
      <c r="BY38" s="54">
        <f>SUM(BY33:BY37)</f>
        <v>996600</v>
      </c>
      <c r="BZ38" s="54">
        <f>SUM(BZ33:BZ37)</f>
        <v>22939460</v>
      </c>
      <c r="CA38" s="54">
        <f t="shared" si="95"/>
        <v>22939460</v>
      </c>
      <c r="CB38" s="85">
        <f t="shared" si="96"/>
        <v>0</v>
      </c>
      <c r="CC38" s="54">
        <f t="shared" si="97"/>
        <v>21942860</v>
      </c>
      <c r="CD38" s="85">
        <f t="shared" si="98"/>
        <v>22.017720248846075</v>
      </c>
      <c r="CE38" s="54">
        <f>SUM(CE33:CE37)</f>
        <v>904200</v>
      </c>
      <c r="CF38" s="85">
        <f t="shared" si="99"/>
        <v>25.369896040698961</v>
      </c>
      <c r="CH38" s="76">
        <f>SUM(CH33:CH37)</f>
        <v>0</v>
      </c>
      <c r="CI38" s="76">
        <f>SUM(CI33:CI37)</f>
        <v>13</v>
      </c>
      <c r="CJ38" s="76">
        <f>SUM(CJ33:CJ37)</f>
        <v>13</v>
      </c>
      <c r="CK38" s="76">
        <f t="shared" si="100"/>
        <v>13</v>
      </c>
      <c r="CL38" s="85">
        <f t="shared" si="101"/>
        <v>0</v>
      </c>
      <c r="CM38" s="76">
        <f t="shared" si="102"/>
        <v>0</v>
      </c>
      <c r="CN38" s="85">
        <f t="shared" si="103"/>
        <v>0</v>
      </c>
      <c r="CO38" s="76">
        <f>SUM(CO33:CO37)</f>
        <v>0</v>
      </c>
      <c r="CP38" s="85">
        <f t="shared" si="104"/>
        <v>0</v>
      </c>
      <c r="CR38" s="54">
        <f>SUM(CR33:CR37)</f>
        <v>0</v>
      </c>
      <c r="CS38" s="54">
        <f>SUM(CS33:CS37)</f>
        <v>1444079</v>
      </c>
      <c r="CT38" s="54">
        <f>SUM(CT33:CT37)</f>
        <v>1342155</v>
      </c>
      <c r="CU38" s="54">
        <f t="shared" si="105"/>
        <v>1342155</v>
      </c>
      <c r="CV38" s="85">
        <f t="shared" si="106"/>
        <v>0</v>
      </c>
      <c r="CW38" s="54">
        <f t="shared" si="107"/>
        <v>-101924</v>
      </c>
      <c r="CX38" s="85">
        <f t="shared" si="108"/>
        <v>-7.058062612917991E-2</v>
      </c>
      <c r="CY38" s="54">
        <f>SUM(CY33:CY37)</f>
        <v>0</v>
      </c>
      <c r="CZ38" s="85">
        <f t="shared" si="109"/>
        <v>0</v>
      </c>
      <c r="DB38" s="76">
        <f>SUM(DB33:DB37)</f>
        <v>0</v>
      </c>
      <c r="DC38" s="76">
        <f>SUM(DC33:DC37)</f>
        <v>46</v>
      </c>
      <c r="DD38" s="76">
        <f>SUM(DD33:DD37)</f>
        <v>49</v>
      </c>
      <c r="DE38" s="76">
        <f t="shared" si="110"/>
        <v>49</v>
      </c>
      <c r="DF38" s="85">
        <f t="shared" si="111"/>
        <v>0</v>
      </c>
      <c r="DG38" s="76">
        <f t="shared" si="112"/>
        <v>3</v>
      </c>
      <c r="DH38" s="85">
        <f t="shared" si="113"/>
        <v>6.5217391304347824E-2</v>
      </c>
      <c r="DI38" s="76">
        <f>SUM(DI33:DI37)</f>
        <v>0</v>
      </c>
      <c r="DJ38" s="85">
        <f t="shared" si="114"/>
        <v>0</v>
      </c>
      <c r="DL38" s="54">
        <f>SUM(DL33:DL37)</f>
        <v>0</v>
      </c>
      <c r="DM38" s="54">
        <f>SUM(DM33:DM37)</f>
        <v>5073294</v>
      </c>
      <c r="DN38" s="54">
        <f>SUM(DN33:DN37)</f>
        <v>5404161</v>
      </c>
      <c r="DO38" s="54">
        <f t="shared" si="115"/>
        <v>5404161</v>
      </c>
      <c r="DP38" s="85">
        <f t="shared" si="116"/>
        <v>0</v>
      </c>
      <c r="DQ38" s="54">
        <f t="shared" si="117"/>
        <v>330867</v>
      </c>
      <c r="DR38" s="85">
        <f t="shared" si="118"/>
        <v>6.5217391304347824E-2</v>
      </c>
      <c r="DS38" s="54">
        <f>SUM(DS33:DS37)</f>
        <v>0</v>
      </c>
      <c r="DT38" s="85">
        <f t="shared" si="119"/>
        <v>0</v>
      </c>
    </row>
    <row r="39" spans="1:124" ht="17.25" x14ac:dyDescent="0.25">
      <c r="A39" s="10"/>
      <c r="B39" s="181" t="s">
        <v>210</v>
      </c>
      <c r="C39" s="55">
        <v>1005</v>
      </c>
      <c r="D39" s="56" t="s">
        <v>120</v>
      </c>
      <c r="E39" s="36"/>
      <c r="F39" s="77">
        <f>+IFERROR(VLOOKUP($C39,Ventas!$B:$E,4,FALSE),0)</f>
        <v>87</v>
      </c>
      <c r="G39" s="77">
        <f>+IFERROR(VLOOKUP($C39,Ventas!$G:$J,4,FALSE),0)</f>
        <v>28</v>
      </c>
      <c r="H39" s="77">
        <f>+IFERROR(VLOOKUP($C39,Ventas!$L:$O,4,FALSE),0)</f>
        <v>7</v>
      </c>
      <c r="I39" s="77">
        <f t="shared" si="60"/>
        <v>-80</v>
      </c>
      <c r="J39" s="86">
        <f t="shared" si="61"/>
        <v>-0.91954022988505746</v>
      </c>
      <c r="K39" s="77">
        <f t="shared" si="62"/>
        <v>-21</v>
      </c>
      <c r="L39" s="86">
        <f t="shared" si="63"/>
        <v>-0.75</v>
      </c>
      <c r="M39" s="77">
        <f>+IFERROR(VLOOKUP($C39,Presupuesto!$B:$E,4,FALSE),0)</f>
        <v>92</v>
      </c>
      <c r="N39" s="86">
        <f t="shared" si="64"/>
        <v>7.6086956521739135E-2</v>
      </c>
      <c r="P39" s="57">
        <f>+IFERROR(VLOOKUP($C39,Ventas!$B:$E,3,FALSE),0)</f>
        <v>5799868</v>
      </c>
      <c r="Q39" s="57">
        <f>+IFERROR(VLOOKUP($C39,Ventas!$G:$J,3,FALSE),0)</f>
        <v>2522866</v>
      </c>
      <c r="R39" s="57">
        <f>+IFERROR(VLOOKUP($C39,Ventas!$L:$O,3,FALSE),0)</f>
        <v>510889</v>
      </c>
      <c r="S39" s="57">
        <f t="shared" si="65"/>
        <v>-5288979</v>
      </c>
      <c r="T39" s="86">
        <f t="shared" si="66"/>
        <v>-0.91191368493213987</v>
      </c>
      <c r="U39" s="57">
        <f t="shared" si="67"/>
        <v>-2011977</v>
      </c>
      <c r="V39" s="86">
        <f t="shared" si="68"/>
        <v>-0.79749657730533452</v>
      </c>
      <c r="W39" s="57">
        <f>+IFERROR(VLOOKUP($C39,Presupuesto!$B:$E,3,FALSE),0)</f>
        <v>11500000</v>
      </c>
      <c r="X39" s="86">
        <f t="shared" si="69"/>
        <v>4.4425130434782606E-2</v>
      </c>
      <c r="Z39" s="77">
        <f>+IFERROR(VLOOKUP($C39,Ventas!$R:$U,4,FALSE),0)</f>
        <v>0</v>
      </c>
      <c r="AA39" s="77">
        <f>+IFERROR(VLOOKUP($C39,Ventas!$W:$Z,4,FALSE),0)</f>
        <v>0</v>
      </c>
      <c r="AB39" s="77">
        <f>+IFERROR(VLOOKUP($C39,Ventas!$AB:$AE,4,FALSE),0)</f>
        <v>0</v>
      </c>
      <c r="AC39" s="77">
        <f t="shared" si="70"/>
        <v>0</v>
      </c>
      <c r="AD39" s="86">
        <f t="shared" si="71"/>
        <v>0</v>
      </c>
      <c r="AE39" s="77">
        <f t="shared" si="72"/>
        <v>0</v>
      </c>
      <c r="AF39" s="86">
        <f t="shared" si="73"/>
        <v>0</v>
      </c>
      <c r="AG39" s="77">
        <f>+IFERROR(VLOOKUP($C39,Presupuesto!$G:$J,4,FALSE),0)</f>
        <v>0</v>
      </c>
      <c r="AH39" s="86">
        <f t="shared" si="74"/>
        <v>0</v>
      </c>
      <c r="AJ39" s="57">
        <f>+IFERROR(VLOOKUP($C39,Ventas!$R:$U,3,FALSE),0)</f>
        <v>0</v>
      </c>
      <c r="AK39" s="57">
        <f>+IFERROR(VLOOKUP($C39,Ventas!$W:$Z,3,FALSE),0)</f>
        <v>0</v>
      </c>
      <c r="AL39" s="57">
        <f>+IFERROR(VLOOKUP($C39,Ventas!$AB:$AE,3,FALSE),0)</f>
        <v>0</v>
      </c>
      <c r="AM39" s="57">
        <f t="shared" si="75"/>
        <v>0</v>
      </c>
      <c r="AN39" s="86">
        <f t="shared" si="76"/>
        <v>0</v>
      </c>
      <c r="AO39" s="57">
        <f t="shared" si="77"/>
        <v>0</v>
      </c>
      <c r="AP39" s="86">
        <f t="shared" si="78"/>
        <v>0</v>
      </c>
      <c r="AQ39" s="57">
        <f>+IFERROR(VLOOKUP($C39,Presupuesto!$G:$J,3,FALSE),0)</f>
        <v>0</v>
      </c>
      <c r="AR39" s="86">
        <f t="shared" si="79"/>
        <v>0</v>
      </c>
      <c r="AT39" s="77">
        <f>+IFERROR(VLOOKUP($C39,Ventas!$AG:$AJ,4,FALSE),0)</f>
        <v>0</v>
      </c>
      <c r="AU39" s="77">
        <f>+IFERROR(VLOOKUP($C39,Ventas!$AL:$AO,4,FALSE),0)</f>
        <v>0</v>
      </c>
      <c r="AV39" s="77">
        <f>+IFERROR(VLOOKUP($C39,Ventas!$AQ:$AT,4,FALSE),0)</f>
        <v>0</v>
      </c>
      <c r="AW39" s="77">
        <f t="shared" si="80"/>
        <v>0</v>
      </c>
      <c r="AX39" s="86">
        <f t="shared" si="81"/>
        <v>0</v>
      </c>
      <c r="AY39" s="77">
        <f t="shared" si="82"/>
        <v>0</v>
      </c>
      <c r="AZ39" s="86">
        <f t="shared" si="83"/>
        <v>0</v>
      </c>
      <c r="BA39" s="77">
        <f>+IFERROR(VLOOKUP($C39,Presupuesto!$L:$O,4,FALSE),0)</f>
        <v>0</v>
      </c>
      <c r="BB39" s="86">
        <f t="shared" si="84"/>
        <v>0</v>
      </c>
      <c r="BD39" s="57">
        <f>+IFERROR(VLOOKUP($C39,Ventas!$AG:$AJ,3,FALSE),0)</f>
        <v>0</v>
      </c>
      <c r="BE39" s="57">
        <f>+IFERROR(VLOOKUP($C39,Ventas!$AL:$AO,3,FALSE),0)</f>
        <v>0</v>
      </c>
      <c r="BF39" s="57">
        <f>+IFERROR(VLOOKUP($C39,Ventas!$AQ:$AT,3,FALSE),0)</f>
        <v>0</v>
      </c>
      <c r="BG39" s="57">
        <f t="shared" si="85"/>
        <v>0</v>
      </c>
      <c r="BH39" s="86">
        <f t="shared" si="86"/>
        <v>0</v>
      </c>
      <c r="BI39" s="57">
        <f t="shared" si="87"/>
        <v>0</v>
      </c>
      <c r="BJ39" s="86">
        <f t="shared" si="88"/>
        <v>0</v>
      </c>
      <c r="BK39" s="57">
        <f>+IFERROR(VLOOKUP($C39,Presupuesto!$L:$O,3,FALSE),0)</f>
        <v>0</v>
      </c>
      <c r="BL39" s="86">
        <f t="shared" si="89"/>
        <v>0</v>
      </c>
      <c r="BN39" s="77">
        <f>+IFERROR(VLOOKUP($C39,Ventas!$AV:$AY,4,FALSE),0)</f>
        <v>0</v>
      </c>
      <c r="BO39" s="77">
        <f>+IFERROR(VLOOKUP($C39,Ventas!$BA:$BD,4,FALSE),0)</f>
        <v>10</v>
      </c>
      <c r="BP39" s="77">
        <f>+IFERROR(VLOOKUP($C39,Ventas!$BF:$BI,4,FALSE),0)</f>
        <v>9</v>
      </c>
      <c r="BQ39" s="77">
        <f t="shared" si="90"/>
        <v>9</v>
      </c>
      <c r="BR39" s="86">
        <f t="shared" si="91"/>
        <v>0</v>
      </c>
      <c r="BS39" s="77">
        <f t="shared" si="92"/>
        <v>-1</v>
      </c>
      <c r="BT39" s="86">
        <f t="shared" si="93"/>
        <v>-0.1</v>
      </c>
      <c r="BU39" s="77">
        <f>+IFERROR(VLOOKUP($C39,Presupuesto!$Q:$T,4,FALSE),0)</f>
        <v>24</v>
      </c>
      <c r="BV39" s="86">
        <f t="shared" si="94"/>
        <v>0.375</v>
      </c>
      <c r="BX39" s="57">
        <f>+IFERROR(VLOOKUP($C39,Ventas!$AV:$AY,3,FALSE),0)</f>
        <v>0</v>
      </c>
      <c r="BY39" s="57">
        <f>+IFERROR(VLOOKUP($C39,Ventas!$BA:$BD,3,FALSE),0)</f>
        <v>66000</v>
      </c>
      <c r="BZ39" s="57">
        <f>+IFERROR(VLOOKUP($C39,Ventas!$BF:$BI,3,FALSE),0)</f>
        <v>1099574</v>
      </c>
      <c r="CA39" s="57">
        <f t="shared" si="95"/>
        <v>1099574</v>
      </c>
      <c r="CB39" s="86">
        <f t="shared" si="96"/>
        <v>0</v>
      </c>
      <c r="CC39" s="57">
        <f t="shared" si="97"/>
        <v>1033574</v>
      </c>
      <c r="CD39" s="86">
        <f t="shared" si="98"/>
        <v>15.660212121212121</v>
      </c>
      <c r="CE39" s="57">
        <f>+IFERROR(VLOOKUP($C39,Presupuesto!$Q:$T,3,FALSE),0)</f>
        <v>158400</v>
      </c>
      <c r="CF39" s="86">
        <f t="shared" si="99"/>
        <v>6.9417550505050505</v>
      </c>
      <c r="CH39" s="77">
        <f>+IFERROR(VLOOKUP($C39,Ventas!$BK:$BN,4,FALSE),0)</f>
        <v>0</v>
      </c>
      <c r="CI39" s="77">
        <f>+IFERROR(VLOOKUP($C39,Ventas!$BP:$BS,4,FALSE),0)</f>
        <v>0</v>
      </c>
      <c r="CJ39" s="77">
        <f>+IFERROR(VLOOKUP($C39,Ventas!$BU:$BX,4,FALSE),0)</f>
        <v>0</v>
      </c>
      <c r="CK39" s="77">
        <f t="shared" si="100"/>
        <v>0</v>
      </c>
      <c r="CL39" s="86">
        <f t="shared" si="101"/>
        <v>0</v>
      </c>
      <c r="CM39" s="77">
        <f t="shared" si="102"/>
        <v>0</v>
      </c>
      <c r="CN39" s="86">
        <f t="shared" si="103"/>
        <v>0</v>
      </c>
      <c r="CO39" s="77">
        <f>+IFERROR(VLOOKUP($C39,Presupuesto!$V:$Y,4,FALSE),0)</f>
        <v>0</v>
      </c>
      <c r="CP39" s="86">
        <f t="shared" si="104"/>
        <v>0</v>
      </c>
      <c r="CR39" s="57">
        <f>+IFERROR(VLOOKUP($C39,Ventas!$BK:$BN,3,FALSE),0)</f>
        <v>0</v>
      </c>
      <c r="CS39" s="57">
        <f>+IFERROR(VLOOKUP($C39,Ventas!$BP:$BS,3,FALSE),0)</f>
        <v>0</v>
      </c>
      <c r="CT39" s="57">
        <f>+IFERROR(VLOOKUP($C39,Ventas!$BU:$BX,3,FALSE),0)</f>
        <v>0</v>
      </c>
      <c r="CU39" s="57">
        <f t="shared" si="105"/>
        <v>0</v>
      </c>
      <c r="CV39" s="86">
        <f t="shared" si="106"/>
        <v>0</v>
      </c>
      <c r="CW39" s="57">
        <f t="shared" si="107"/>
        <v>0</v>
      </c>
      <c r="CX39" s="86">
        <f t="shared" si="108"/>
        <v>0</v>
      </c>
      <c r="CY39" s="57">
        <f>+IFERROR(VLOOKUP($C39,Presupuesto!$V:$Y,3,FALSE),0)</f>
        <v>0</v>
      </c>
      <c r="CZ39" s="86">
        <f t="shared" si="109"/>
        <v>0</v>
      </c>
      <c r="DB39" s="77">
        <f>+IFERROR(VLOOKUP($C39,Ventas!$BZ:$CC,4,FALSE),0)</f>
        <v>0</v>
      </c>
      <c r="DC39" s="77">
        <f>+IFERROR(VLOOKUP($C39,Ventas!$CE:$CH,4,FALSE),0)</f>
        <v>7</v>
      </c>
      <c r="DD39" s="77">
        <f>+IFERROR(VLOOKUP($C39,Ventas!$CJ:$CM,4,FALSE),0)</f>
        <v>6</v>
      </c>
      <c r="DE39" s="77">
        <f t="shared" si="110"/>
        <v>6</v>
      </c>
      <c r="DF39" s="86">
        <f t="shared" si="111"/>
        <v>0</v>
      </c>
      <c r="DG39" s="77">
        <f t="shared" si="112"/>
        <v>-1</v>
      </c>
      <c r="DH39" s="86">
        <f t="shared" si="113"/>
        <v>-0.14285714285714285</v>
      </c>
      <c r="DI39" s="77">
        <f>+IFERROR(VLOOKUP($C39,Presupuesto!$AA:$AD,4,FALSE),0)</f>
        <v>0</v>
      </c>
      <c r="DJ39" s="86">
        <f t="shared" si="114"/>
        <v>0</v>
      </c>
      <c r="DL39" s="57">
        <f>+IFERROR(VLOOKUP($C39,Ventas!$BZ:$CC,3,FALSE),0)</f>
        <v>0</v>
      </c>
      <c r="DM39" s="57">
        <f>+IFERROR(VLOOKUP($C39,Ventas!$CE:$CH,3,FALSE),0)</f>
        <v>772023</v>
      </c>
      <c r="DN39" s="57">
        <f>+IFERROR(VLOOKUP($C39,Ventas!$CJ:$CM,3,FALSE),0)</f>
        <v>661734</v>
      </c>
      <c r="DO39" s="57">
        <f t="shared" si="115"/>
        <v>661734</v>
      </c>
      <c r="DP39" s="86">
        <f t="shared" si="116"/>
        <v>0</v>
      </c>
      <c r="DQ39" s="57">
        <f t="shared" si="117"/>
        <v>-110289</v>
      </c>
      <c r="DR39" s="86">
        <f t="shared" si="118"/>
        <v>-0.14285714285714285</v>
      </c>
      <c r="DS39" s="57">
        <f>+IFERROR(VLOOKUP($C39,Presupuesto!$AA:$AD,3,FALSE),0)</f>
        <v>0</v>
      </c>
      <c r="DT39" s="86">
        <f t="shared" si="119"/>
        <v>0</v>
      </c>
    </row>
    <row r="40" spans="1:124" ht="17.25" x14ac:dyDescent="0.25">
      <c r="A40" s="10"/>
      <c r="B40" s="181"/>
      <c r="C40" s="55">
        <v>1006</v>
      </c>
      <c r="D40" s="56" t="s">
        <v>122</v>
      </c>
      <c r="E40" s="36"/>
      <c r="F40" s="77">
        <f>+IFERROR(VLOOKUP($C40,Ventas!$B:$E,4,FALSE),0)</f>
        <v>12</v>
      </c>
      <c r="G40" s="77">
        <f>+IFERROR(VLOOKUP($C40,Ventas!$G:$J,4,FALSE),0)</f>
        <v>26</v>
      </c>
      <c r="H40" s="77">
        <f>+IFERROR(VLOOKUP($C40,Ventas!$L:$O,4,FALSE),0)</f>
        <v>10</v>
      </c>
      <c r="I40" s="77">
        <f t="shared" si="60"/>
        <v>-2</v>
      </c>
      <c r="J40" s="86">
        <f t="shared" si="61"/>
        <v>-0.16666666666666666</v>
      </c>
      <c r="K40" s="77">
        <f t="shared" si="62"/>
        <v>-16</v>
      </c>
      <c r="L40" s="86">
        <f t="shared" si="63"/>
        <v>-0.61538461538461542</v>
      </c>
      <c r="M40" s="77">
        <f>+IFERROR(VLOOKUP($C40,Presupuesto!$B:$E,4,FALSE),0)</f>
        <v>18.700000000000003</v>
      </c>
      <c r="N40" s="86">
        <f t="shared" si="64"/>
        <v>0.53475935828876997</v>
      </c>
      <c r="P40" s="57">
        <f>+IFERROR(VLOOKUP($C40,Ventas!$B:$E,3,FALSE),0)</f>
        <v>808690</v>
      </c>
      <c r="Q40" s="57">
        <f>+IFERROR(VLOOKUP($C40,Ventas!$G:$J,3,FALSE),0)</f>
        <v>3064127</v>
      </c>
      <c r="R40" s="57">
        <f>+IFERROR(VLOOKUP($C40,Ventas!$L:$O,3,FALSE),0)</f>
        <v>922325</v>
      </c>
      <c r="S40" s="57">
        <f t="shared" si="65"/>
        <v>113635</v>
      </c>
      <c r="T40" s="86">
        <f t="shared" si="66"/>
        <v>0.14051737996018251</v>
      </c>
      <c r="U40" s="57">
        <f t="shared" si="67"/>
        <v>-2141802</v>
      </c>
      <c r="V40" s="86">
        <f t="shared" si="68"/>
        <v>-0.69899256786680186</v>
      </c>
      <c r="W40" s="57">
        <f>+IFERROR(VLOOKUP($C40,Presupuesto!$B:$E,3,FALSE),0)</f>
        <v>2337500</v>
      </c>
      <c r="X40" s="86">
        <f t="shared" si="69"/>
        <v>0.3945775401069519</v>
      </c>
      <c r="Z40" s="77">
        <f>+IFERROR(VLOOKUP($C40,Ventas!$R:$U,4,FALSE),0)</f>
        <v>0</v>
      </c>
      <c r="AA40" s="77">
        <f>+IFERROR(VLOOKUP($C40,Ventas!$W:$Z,4,FALSE),0)</f>
        <v>0</v>
      </c>
      <c r="AB40" s="77">
        <f>+IFERROR(VLOOKUP($C40,Ventas!$AB:$AE,4,FALSE),0)</f>
        <v>0</v>
      </c>
      <c r="AC40" s="77">
        <f t="shared" si="70"/>
        <v>0</v>
      </c>
      <c r="AD40" s="86">
        <f t="shared" si="71"/>
        <v>0</v>
      </c>
      <c r="AE40" s="77">
        <f t="shared" si="72"/>
        <v>0</v>
      </c>
      <c r="AF40" s="86">
        <f t="shared" si="73"/>
        <v>0</v>
      </c>
      <c r="AG40" s="77">
        <f>+IFERROR(VLOOKUP($C40,Presupuesto!$G:$J,4,FALSE),0)</f>
        <v>0</v>
      </c>
      <c r="AH40" s="86">
        <f t="shared" si="74"/>
        <v>0</v>
      </c>
      <c r="AJ40" s="57">
        <f>+IFERROR(VLOOKUP($C40,Ventas!$R:$U,3,FALSE),0)</f>
        <v>0</v>
      </c>
      <c r="AK40" s="57">
        <f>+IFERROR(VLOOKUP($C40,Ventas!$W:$Z,3,FALSE),0)</f>
        <v>0</v>
      </c>
      <c r="AL40" s="57">
        <f>+IFERROR(VLOOKUP($C40,Ventas!$AB:$AE,3,FALSE),0)</f>
        <v>0</v>
      </c>
      <c r="AM40" s="57">
        <f t="shared" si="75"/>
        <v>0</v>
      </c>
      <c r="AN40" s="86">
        <f t="shared" si="76"/>
        <v>0</v>
      </c>
      <c r="AO40" s="57">
        <f t="shared" si="77"/>
        <v>0</v>
      </c>
      <c r="AP40" s="86">
        <f t="shared" si="78"/>
        <v>0</v>
      </c>
      <c r="AQ40" s="57">
        <f>+IFERROR(VLOOKUP($C40,Presupuesto!$G:$J,3,FALSE),0)</f>
        <v>0</v>
      </c>
      <c r="AR40" s="86">
        <f t="shared" si="79"/>
        <v>0</v>
      </c>
      <c r="AT40" s="77">
        <f>+IFERROR(VLOOKUP($C40,Ventas!$AG:$AJ,4,FALSE),0)</f>
        <v>0</v>
      </c>
      <c r="AU40" s="77">
        <f>+IFERROR(VLOOKUP($C40,Ventas!$AL:$AO,4,FALSE),0)</f>
        <v>0</v>
      </c>
      <c r="AV40" s="77">
        <f>+IFERROR(VLOOKUP($C40,Ventas!$AQ:$AT,4,FALSE),0)</f>
        <v>0</v>
      </c>
      <c r="AW40" s="77">
        <f t="shared" si="80"/>
        <v>0</v>
      </c>
      <c r="AX40" s="86">
        <f t="shared" si="81"/>
        <v>0</v>
      </c>
      <c r="AY40" s="77">
        <f t="shared" si="82"/>
        <v>0</v>
      </c>
      <c r="AZ40" s="86">
        <f t="shared" si="83"/>
        <v>0</v>
      </c>
      <c r="BA40" s="77">
        <f>+IFERROR(VLOOKUP($C40,Presupuesto!$L:$O,4,FALSE),0)</f>
        <v>0</v>
      </c>
      <c r="BB40" s="86">
        <f t="shared" si="84"/>
        <v>0</v>
      </c>
      <c r="BD40" s="57">
        <f>+IFERROR(VLOOKUP($C40,Ventas!$AG:$AJ,3,FALSE),0)</f>
        <v>0</v>
      </c>
      <c r="BE40" s="57">
        <f>+IFERROR(VLOOKUP($C40,Ventas!$AL:$AO,3,FALSE),0)</f>
        <v>0</v>
      </c>
      <c r="BF40" s="57">
        <f>+IFERROR(VLOOKUP($C40,Ventas!$AQ:$AT,3,FALSE),0)</f>
        <v>0</v>
      </c>
      <c r="BG40" s="57">
        <f t="shared" si="85"/>
        <v>0</v>
      </c>
      <c r="BH40" s="86">
        <f t="shared" si="86"/>
        <v>0</v>
      </c>
      <c r="BI40" s="57">
        <f t="shared" si="87"/>
        <v>0</v>
      </c>
      <c r="BJ40" s="86">
        <f t="shared" si="88"/>
        <v>0</v>
      </c>
      <c r="BK40" s="57">
        <f>+IFERROR(VLOOKUP($C40,Presupuesto!$L:$O,3,FALSE),0)</f>
        <v>0</v>
      </c>
      <c r="BL40" s="86">
        <f t="shared" si="89"/>
        <v>0</v>
      </c>
      <c r="BN40" s="77">
        <f>+IFERROR(VLOOKUP($C40,Ventas!$AV:$AY,4,FALSE),0)</f>
        <v>0</v>
      </c>
      <c r="BO40" s="77">
        <f>+IFERROR(VLOOKUP($C40,Ventas!$BA:$BD,4,FALSE),0)</f>
        <v>17</v>
      </c>
      <c r="BP40" s="77">
        <f>+IFERROR(VLOOKUP($C40,Ventas!$BF:$BI,4,FALSE),0)</f>
        <v>10</v>
      </c>
      <c r="BQ40" s="77">
        <f t="shared" si="90"/>
        <v>10</v>
      </c>
      <c r="BR40" s="86">
        <f t="shared" si="91"/>
        <v>0</v>
      </c>
      <c r="BS40" s="77">
        <f t="shared" si="92"/>
        <v>-7</v>
      </c>
      <c r="BT40" s="86">
        <f t="shared" si="93"/>
        <v>-0.41176470588235292</v>
      </c>
      <c r="BU40" s="77">
        <f>+IFERROR(VLOOKUP($C40,Presupuesto!$Q:$T,4,FALSE),0)</f>
        <v>12</v>
      </c>
      <c r="BV40" s="86">
        <f t="shared" si="94"/>
        <v>0.83333333333333337</v>
      </c>
      <c r="BX40" s="57">
        <f>+IFERROR(VLOOKUP($C40,Ventas!$AV:$AY,3,FALSE),0)</f>
        <v>0</v>
      </c>
      <c r="BY40" s="57">
        <f>+IFERROR(VLOOKUP($C40,Ventas!$BA:$BD,3,FALSE),0)</f>
        <v>112200</v>
      </c>
      <c r="BZ40" s="57">
        <f>+IFERROR(VLOOKUP($C40,Ventas!$BF:$BI,3,FALSE),0)</f>
        <v>1529175</v>
      </c>
      <c r="CA40" s="57">
        <f t="shared" si="95"/>
        <v>1529175</v>
      </c>
      <c r="CB40" s="86">
        <f t="shared" si="96"/>
        <v>0</v>
      </c>
      <c r="CC40" s="57">
        <f t="shared" si="97"/>
        <v>1416975</v>
      </c>
      <c r="CD40" s="86">
        <f t="shared" si="98"/>
        <v>12.629010695187166</v>
      </c>
      <c r="CE40" s="57">
        <f>+IFERROR(VLOOKUP($C40,Presupuesto!$Q:$T,3,FALSE),0)</f>
        <v>79200</v>
      </c>
      <c r="CF40" s="86">
        <f t="shared" si="99"/>
        <v>19.307765151515152</v>
      </c>
      <c r="CH40" s="77">
        <f>+IFERROR(VLOOKUP($C40,Ventas!$BK:$BN,4,FALSE),0)</f>
        <v>0</v>
      </c>
      <c r="CI40" s="77">
        <f>+IFERROR(VLOOKUP($C40,Ventas!$BP:$BS,4,FALSE),0)</f>
        <v>0</v>
      </c>
      <c r="CJ40" s="77">
        <f>+IFERROR(VLOOKUP($C40,Ventas!$BU:$BX,4,FALSE),0)</f>
        <v>0</v>
      </c>
      <c r="CK40" s="77">
        <f t="shared" si="100"/>
        <v>0</v>
      </c>
      <c r="CL40" s="86">
        <f t="shared" si="101"/>
        <v>0</v>
      </c>
      <c r="CM40" s="77">
        <f t="shared" si="102"/>
        <v>0</v>
      </c>
      <c r="CN40" s="86">
        <f t="shared" si="103"/>
        <v>0</v>
      </c>
      <c r="CO40" s="77">
        <f>+IFERROR(VLOOKUP($C40,Presupuesto!$V:$Y,4,FALSE),0)</f>
        <v>0</v>
      </c>
      <c r="CP40" s="86">
        <f t="shared" si="104"/>
        <v>0</v>
      </c>
      <c r="CR40" s="57">
        <f>+IFERROR(VLOOKUP($C40,Ventas!$BK:$BN,3,FALSE),0)</f>
        <v>0</v>
      </c>
      <c r="CS40" s="57">
        <f>+IFERROR(VLOOKUP($C40,Ventas!$BP:$BS,3,FALSE),0)</f>
        <v>0</v>
      </c>
      <c r="CT40" s="57">
        <f>+IFERROR(VLOOKUP($C40,Ventas!$BU:$BX,3,FALSE),0)</f>
        <v>0</v>
      </c>
      <c r="CU40" s="57">
        <f t="shared" si="105"/>
        <v>0</v>
      </c>
      <c r="CV40" s="86">
        <f t="shared" si="106"/>
        <v>0</v>
      </c>
      <c r="CW40" s="57">
        <f t="shared" si="107"/>
        <v>0</v>
      </c>
      <c r="CX40" s="86">
        <f t="shared" si="108"/>
        <v>0</v>
      </c>
      <c r="CY40" s="57">
        <f>+IFERROR(VLOOKUP($C40,Presupuesto!$V:$Y,3,FALSE),0)</f>
        <v>0</v>
      </c>
      <c r="CZ40" s="86">
        <f t="shared" si="109"/>
        <v>0</v>
      </c>
      <c r="DB40" s="77">
        <f>+IFERROR(VLOOKUP($C40,Ventas!$BZ:$CC,4,FALSE),0)</f>
        <v>0</v>
      </c>
      <c r="DC40" s="77">
        <f>+IFERROR(VLOOKUP($C40,Ventas!$CE:$CH,4,FALSE),0)</f>
        <v>5</v>
      </c>
      <c r="DD40" s="77">
        <f>+IFERROR(VLOOKUP($C40,Ventas!$CJ:$CM,4,FALSE),0)</f>
        <v>6</v>
      </c>
      <c r="DE40" s="77">
        <f t="shared" si="110"/>
        <v>6</v>
      </c>
      <c r="DF40" s="86">
        <f t="shared" si="111"/>
        <v>0</v>
      </c>
      <c r="DG40" s="77">
        <f t="shared" si="112"/>
        <v>1</v>
      </c>
      <c r="DH40" s="86">
        <f t="shared" si="113"/>
        <v>0.2</v>
      </c>
      <c r="DI40" s="77">
        <f>+IFERROR(VLOOKUP($C40,Presupuesto!$AA:$AD,4,FALSE),0)</f>
        <v>0</v>
      </c>
      <c r="DJ40" s="86">
        <f t="shared" si="114"/>
        <v>0</v>
      </c>
      <c r="DL40" s="57">
        <f>+IFERROR(VLOOKUP($C40,Ventas!$BZ:$CC,3,FALSE),0)</f>
        <v>0</v>
      </c>
      <c r="DM40" s="57">
        <f>+IFERROR(VLOOKUP($C40,Ventas!$CE:$CH,3,FALSE),0)</f>
        <v>551445</v>
      </c>
      <c r="DN40" s="57">
        <f>+IFERROR(VLOOKUP($C40,Ventas!$CJ:$CM,3,FALSE),0)</f>
        <v>661734</v>
      </c>
      <c r="DO40" s="57">
        <f t="shared" si="115"/>
        <v>661734</v>
      </c>
      <c r="DP40" s="86">
        <f t="shared" si="116"/>
        <v>0</v>
      </c>
      <c r="DQ40" s="57">
        <f t="shared" si="117"/>
        <v>110289</v>
      </c>
      <c r="DR40" s="86">
        <f t="shared" si="118"/>
        <v>0.2</v>
      </c>
      <c r="DS40" s="57">
        <f>+IFERROR(VLOOKUP($C40,Presupuesto!$AA:$AD,3,FALSE),0)</f>
        <v>0</v>
      </c>
      <c r="DT40" s="86">
        <f t="shared" si="119"/>
        <v>0</v>
      </c>
    </row>
    <row r="41" spans="1:124" ht="17.25" x14ac:dyDescent="0.25">
      <c r="A41" s="10"/>
      <c r="B41" s="181"/>
      <c r="C41" s="55">
        <v>1023</v>
      </c>
      <c r="D41" s="56" t="s">
        <v>131</v>
      </c>
      <c r="E41" s="36"/>
      <c r="F41" s="77">
        <f>+IFERROR(VLOOKUP($C41,Ventas!$B:$E,4,FALSE),0)</f>
        <v>19</v>
      </c>
      <c r="G41" s="77">
        <f>+IFERROR(VLOOKUP($C41,Ventas!$G:$J,4,FALSE),0)</f>
        <v>37</v>
      </c>
      <c r="H41" s="77">
        <f>+IFERROR(VLOOKUP($C41,Ventas!$L:$O,4,FALSE),0)</f>
        <v>19</v>
      </c>
      <c r="I41" s="77">
        <f t="shared" si="60"/>
        <v>0</v>
      </c>
      <c r="J41" s="86">
        <f t="shared" si="61"/>
        <v>0</v>
      </c>
      <c r="K41" s="77">
        <f t="shared" si="62"/>
        <v>-18</v>
      </c>
      <c r="L41" s="86">
        <f t="shared" si="63"/>
        <v>-0.48648648648648651</v>
      </c>
      <c r="M41" s="77">
        <f>+IFERROR(VLOOKUP($C41,Presupuesto!$B:$E,4,FALSE),0)</f>
        <v>67</v>
      </c>
      <c r="N41" s="86">
        <f t="shared" si="64"/>
        <v>0.28358208955223879</v>
      </c>
      <c r="P41" s="57">
        <f>+IFERROR(VLOOKUP($C41,Ventas!$B:$E,3,FALSE),0)</f>
        <v>2478329</v>
      </c>
      <c r="Q41" s="57">
        <f>+IFERROR(VLOOKUP($C41,Ventas!$G:$J,3,FALSE),0)</f>
        <v>4400765</v>
      </c>
      <c r="R41" s="57">
        <f>+IFERROR(VLOOKUP($C41,Ventas!$L:$O,3,FALSE),0)</f>
        <v>1649637</v>
      </c>
      <c r="S41" s="57">
        <f t="shared" si="65"/>
        <v>-828692</v>
      </c>
      <c r="T41" s="86">
        <f t="shared" si="66"/>
        <v>-0.33437529884046874</v>
      </c>
      <c r="U41" s="57">
        <f t="shared" si="67"/>
        <v>-2751128</v>
      </c>
      <c r="V41" s="86">
        <f t="shared" si="68"/>
        <v>-0.62514767318863884</v>
      </c>
      <c r="W41" s="57">
        <f>+IFERROR(VLOOKUP($C41,Presupuesto!$B:$E,3,FALSE),0)</f>
        <v>8375000</v>
      </c>
      <c r="X41" s="86">
        <f t="shared" si="69"/>
        <v>0.19697158208955223</v>
      </c>
      <c r="Z41" s="77">
        <f>+IFERROR(VLOOKUP($C41,Ventas!$R:$U,4,FALSE),0)</f>
        <v>0</v>
      </c>
      <c r="AA41" s="77">
        <f>+IFERROR(VLOOKUP($C41,Ventas!$W:$Z,4,FALSE),0)</f>
        <v>1</v>
      </c>
      <c r="AB41" s="77">
        <f>+IFERROR(VLOOKUP($C41,Ventas!$AB:$AE,4,FALSE),0)</f>
        <v>0</v>
      </c>
      <c r="AC41" s="77">
        <f t="shared" si="70"/>
        <v>0</v>
      </c>
      <c r="AD41" s="86">
        <f t="shared" si="71"/>
        <v>0</v>
      </c>
      <c r="AE41" s="77">
        <f t="shared" si="72"/>
        <v>-1</v>
      </c>
      <c r="AF41" s="86">
        <f t="shared" si="73"/>
        <v>-1</v>
      </c>
      <c r="AG41" s="77">
        <f>+IFERROR(VLOOKUP($C41,Presupuesto!$G:$J,4,FALSE),0)</f>
        <v>3</v>
      </c>
      <c r="AH41" s="86">
        <f t="shared" si="74"/>
        <v>0</v>
      </c>
      <c r="AJ41" s="57">
        <f>+IFERROR(VLOOKUP($C41,Ventas!$R:$U,3,FALSE),0)</f>
        <v>0</v>
      </c>
      <c r="AK41" s="57">
        <f>+IFERROR(VLOOKUP($C41,Ventas!$W:$Z,3,FALSE),0)</f>
        <v>211206.72</v>
      </c>
      <c r="AL41" s="57">
        <f>+IFERROR(VLOOKUP($C41,Ventas!$AB:$AE,3,FALSE),0)</f>
        <v>0</v>
      </c>
      <c r="AM41" s="57">
        <f t="shared" si="75"/>
        <v>0</v>
      </c>
      <c r="AN41" s="86">
        <f t="shared" si="76"/>
        <v>0</v>
      </c>
      <c r="AO41" s="57">
        <f t="shared" si="77"/>
        <v>-211206.72</v>
      </c>
      <c r="AP41" s="86">
        <f t="shared" si="78"/>
        <v>-1</v>
      </c>
      <c r="AQ41" s="57">
        <f>+IFERROR(VLOOKUP($C41,Presupuesto!$G:$J,3,FALSE),0)</f>
        <v>753000</v>
      </c>
      <c r="AR41" s="86">
        <f t="shared" si="79"/>
        <v>0</v>
      </c>
      <c r="AT41" s="77">
        <f>+IFERROR(VLOOKUP($C41,Ventas!$AG:$AJ,4,FALSE),0)</f>
        <v>0</v>
      </c>
      <c r="AU41" s="77">
        <f>+IFERROR(VLOOKUP($C41,Ventas!$AL:$AO,4,FALSE),0)</f>
        <v>10</v>
      </c>
      <c r="AV41" s="77">
        <f>+IFERROR(VLOOKUP($C41,Ventas!$AQ:$AT,4,FALSE),0)</f>
        <v>14</v>
      </c>
      <c r="AW41" s="77">
        <f t="shared" si="80"/>
        <v>14</v>
      </c>
      <c r="AX41" s="86">
        <f t="shared" si="81"/>
        <v>0</v>
      </c>
      <c r="AY41" s="77">
        <f t="shared" si="82"/>
        <v>4</v>
      </c>
      <c r="AZ41" s="86">
        <f t="shared" si="83"/>
        <v>0.4</v>
      </c>
      <c r="BA41" s="77">
        <f>+IFERROR(VLOOKUP($C41,Presupuesto!$L:$O,4,FALSE),0)</f>
        <v>13</v>
      </c>
      <c r="BB41" s="86">
        <f t="shared" si="84"/>
        <v>1.0769230769230769</v>
      </c>
      <c r="BD41" s="57">
        <f>+IFERROR(VLOOKUP($C41,Ventas!$AG:$AJ,3,FALSE),0)</f>
        <v>0</v>
      </c>
      <c r="BE41" s="57">
        <f>+IFERROR(VLOOKUP($C41,Ventas!$AL:$AO,3,FALSE),0)</f>
        <v>4822300</v>
      </c>
      <c r="BF41" s="57">
        <f>+IFERROR(VLOOKUP($C41,Ventas!$AQ:$AT,3,FALSE),0)</f>
        <v>7318950</v>
      </c>
      <c r="BG41" s="57">
        <f t="shared" si="85"/>
        <v>7318950</v>
      </c>
      <c r="BH41" s="86">
        <f t="shared" si="86"/>
        <v>0</v>
      </c>
      <c r="BI41" s="57">
        <f t="shared" si="87"/>
        <v>2496650</v>
      </c>
      <c r="BJ41" s="86">
        <f t="shared" si="88"/>
        <v>0.51773012877672475</v>
      </c>
      <c r="BK41" s="57">
        <f>+IFERROR(VLOOKUP($C41,Presupuesto!$L:$O,3,FALSE),0)</f>
        <v>4428571.4285714282</v>
      </c>
      <c r="BL41" s="86">
        <f t="shared" si="89"/>
        <v>1.6526661290322582</v>
      </c>
      <c r="BN41" s="77">
        <f>+IFERROR(VLOOKUP($C41,Ventas!$AV:$AY,4,FALSE),0)</f>
        <v>0</v>
      </c>
      <c r="BO41" s="77">
        <f>+IFERROR(VLOOKUP($C41,Ventas!$BA:$BD,4,FALSE),0)</f>
        <v>42</v>
      </c>
      <c r="BP41" s="77">
        <f>+IFERROR(VLOOKUP($C41,Ventas!$BF:$BI,4,FALSE),0)</f>
        <v>20</v>
      </c>
      <c r="BQ41" s="77">
        <f t="shared" si="90"/>
        <v>20</v>
      </c>
      <c r="BR41" s="86">
        <f t="shared" si="91"/>
        <v>0</v>
      </c>
      <c r="BS41" s="77">
        <f t="shared" si="92"/>
        <v>-22</v>
      </c>
      <c r="BT41" s="86">
        <f t="shared" si="93"/>
        <v>-0.52380952380952384</v>
      </c>
      <c r="BU41" s="77">
        <f>+IFERROR(VLOOKUP($C41,Presupuesto!$Q:$T,4,FALSE),0)</f>
        <v>25</v>
      </c>
      <c r="BV41" s="86">
        <f t="shared" si="94"/>
        <v>0.8</v>
      </c>
      <c r="BX41" s="57">
        <f>+IFERROR(VLOOKUP($C41,Ventas!$AV:$AY,3,FALSE),0)</f>
        <v>0</v>
      </c>
      <c r="BY41" s="57">
        <f>+IFERROR(VLOOKUP($C41,Ventas!$BA:$BD,3,FALSE),0)</f>
        <v>277200</v>
      </c>
      <c r="BZ41" s="57">
        <f>+IFERROR(VLOOKUP($C41,Ventas!$BF:$BI,3,FALSE),0)</f>
        <v>6919726</v>
      </c>
      <c r="CA41" s="57">
        <f t="shared" si="95"/>
        <v>6919726</v>
      </c>
      <c r="CB41" s="86">
        <f t="shared" si="96"/>
        <v>0</v>
      </c>
      <c r="CC41" s="57">
        <f t="shared" si="97"/>
        <v>6642526</v>
      </c>
      <c r="CD41" s="86">
        <f t="shared" si="98"/>
        <v>23.962936507936508</v>
      </c>
      <c r="CE41" s="57">
        <f>+IFERROR(VLOOKUP($C41,Presupuesto!$Q:$T,3,FALSE),0)</f>
        <v>165000</v>
      </c>
      <c r="CF41" s="86">
        <f t="shared" si="99"/>
        <v>41.937733333333334</v>
      </c>
      <c r="CH41" s="77">
        <f>+IFERROR(VLOOKUP($C41,Ventas!$BK:$BN,4,FALSE),0)</f>
        <v>0</v>
      </c>
      <c r="CI41" s="77">
        <f>+IFERROR(VLOOKUP($C41,Ventas!$BP:$BS,4,FALSE),0)</f>
        <v>0</v>
      </c>
      <c r="CJ41" s="77">
        <f>+IFERROR(VLOOKUP($C41,Ventas!$BU:$BX,4,FALSE),0)</f>
        <v>1</v>
      </c>
      <c r="CK41" s="77">
        <f t="shared" si="100"/>
        <v>1</v>
      </c>
      <c r="CL41" s="86">
        <f t="shared" si="101"/>
        <v>0</v>
      </c>
      <c r="CM41" s="77">
        <f t="shared" si="102"/>
        <v>1</v>
      </c>
      <c r="CN41" s="86">
        <f t="shared" si="103"/>
        <v>0</v>
      </c>
      <c r="CO41" s="77">
        <f>+IFERROR(VLOOKUP($C41,Presupuesto!$V:$Y,4,FALSE),0)</f>
        <v>0</v>
      </c>
      <c r="CP41" s="86">
        <f t="shared" si="104"/>
        <v>0</v>
      </c>
      <c r="CR41" s="57">
        <f>+IFERROR(VLOOKUP($C41,Ventas!$BK:$BN,3,FALSE),0)</f>
        <v>0</v>
      </c>
      <c r="CS41" s="57">
        <f>+IFERROR(VLOOKUP($C41,Ventas!$BP:$BS,3,FALSE),0)</f>
        <v>0</v>
      </c>
      <c r="CT41" s="57">
        <f>+IFERROR(VLOOKUP($C41,Ventas!$BU:$BX,3,FALSE),0)</f>
        <v>204023</v>
      </c>
      <c r="CU41" s="57">
        <f t="shared" si="105"/>
        <v>204023</v>
      </c>
      <c r="CV41" s="86">
        <f t="shared" si="106"/>
        <v>0</v>
      </c>
      <c r="CW41" s="57">
        <f t="shared" si="107"/>
        <v>204023</v>
      </c>
      <c r="CX41" s="86">
        <f t="shared" si="108"/>
        <v>0</v>
      </c>
      <c r="CY41" s="57">
        <f>+IFERROR(VLOOKUP($C41,Presupuesto!$V:$Y,3,FALSE),0)</f>
        <v>0</v>
      </c>
      <c r="CZ41" s="86">
        <f t="shared" si="109"/>
        <v>0</v>
      </c>
      <c r="DB41" s="77">
        <f>+IFERROR(VLOOKUP($C41,Ventas!$BZ:$CC,4,FALSE),0)</f>
        <v>0</v>
      </c>
      <c r="DC41" s="77">
        <f>+IFERROR(VLOOKUP($C41,Ventas!$CE:$CH,4,FALSE),0)</f>
        <v>11</v>
      </c>
      <c r="DD41" s="77">
        <f>+IFERROR(VLOOKUP($C41,Ventas!$CJ:$CM,4,FALSE),0)</f>
        <v>6</v>
      </c>
      <c r="DE41" s="77">
        <f t="shared" si="110"/>
        <v>6</v>
      </c>
      <c r="DF41" s="86">
        <f t="shared" si="111"/>
        <v>0</v>
      </c>
      <c r="DG41" s="77">
        <f t="shared" si="112"/>
        <v>-5</v>
      </c>
      <c r="DH41" s="86">
        <f t="shared" si="113"/>
        <v>-0.45454545454545453</v>
      </c>
      <c r="DI41" s="77">
        <f>+IFERROR(VLOOKUP($C41,Presupuesto!$AA:$AD,4,FALSE),0)</f>
        <v>0</v>
      </c>
      <c r="DJ41" s="86">
        <f t="shared" si="114"/>
        <v>0</v>
      </c>
      <c r="DL41" s="57">
        <f>+IFERROR(VLOOKUP($C41,Ventas!$BZ:$CC,3,FALSE),0)</f>
        <v>0</v>
      </c>
      <c r="DM41" s="57">
        <f>+IFERROR(VLOOKUP($C41,Ventas!$CE:$CH,3,FALSE),0)</f>
        <v>1213179</v>
      </c>
      <c r="DN41" s="57">
        <f>+IFERROR(VLOOKUP($C41,Ventas!$CJ:$CM,3,FALSE),0)</f>
        <v>661734</v>
      </c>
      <c r="DO41" s="57">
        <f t="shared" si="115"/>
        <v>661734</v>
      </c>
      <c r="DP41" s="86">
        <f t="shared" si="116"/>
        <v>0</v>
      </c>
      <c r="DQ41" s="57">
        <f t="shared" si="117"/>
        <v>-551445</v>
      </c>
      <c r="DR41" s="86">
        <f t="shared" si="118"/>
        <v>-0.45454545454545453</v>
      </c>
      <c r="DS41" s="57">
        <f>+IFERROR(VLOOKUP($C41,Presupuesto!$AA:$AD,3,FALSE),0)</f>
        <v>0</v>
      </c>
      <c r="DT41" s="86">
        <f t="shared" si="119"/>
        <v>0</v>
      </c>
    </row>
    <row r="42" spans="1:124" ht="17.25" x14ac:dyDescent="0.25">
      <c r="A42" s="10"/>
      <c r="B42" s="181"/>
      <c r="C42" s="55">
        <v>1131</v>
      </c>
      <c r="D42" s="56" t="s">
        <v>17</v>
      </c>
      <c r="E42" s="36"/>
      <c r="F42" s="77">
        <f>+IFERROR(VLOOKUP($C42,Ventas!$B:$E,4,FALSE),0)</f>
        <v>6</v>
      </c>
      <c r="G42" s="77">
        <f>+IFERROR(VLOOKUP($C42,Ventas!$G:$J,4,FALSE),0)</f>
        <v>42</v>
      </c>
      <c r="H42" s="77">
        <f>+IFERROR(VLOOKUP($C42,Ventas!$L:$O,4,FALSE),0)</f>
        <v>17</v>
      </c>
      <c r="I42" s="77">
        <f t="shared" si="60"/>
        <v>11</v>
      </c>
      <c r="J42" s="86">
        <f t="shared" si="61"/>
        <v>1.8333333333333333</v>
      </c>
      <c r="K42" s="77">
        <f t="shared" si="62"/>
        <v>-25</v>
      </c>
      <c r="L42" s="86">
        <f t="shared" si="63"/>
        <v>-0.59523809523809523</v>
      </c>
      <c r="M42" s="77">
        <f>+IFERROR(VLOOKUP($C42,Presupuesto!$B:$E,4,FALSE),0)</f>
        <v>83</v>
      </c>
      <c r="N42" s="86">
        <f t="shared" si="64"/>
        <v>0.20481927710843373</v>
      </c>
      <c r="P42" s="57">
        <f>+IFERROR(VLOOKUP($C42,Ventas!$B:$E,3,FALSE),0)</f>
        <v>630879</v>
      </c>
      <c r="Q42" s="57">
        <f>+IFERROR(VLOOKUP($C42,Ventas!$G:$J,3,FALSE),0)</f>
        <v>4413252</v>
      </c>
      <c r="R42" s="57">
        <f>+IFERROR(VLOOKUP($C42,Ventas!$L:$O,3,FALSE),0)</f>
        <v>1816504</v>
      </c>
      <c r="S42" s="57">
        <f t="shared" si="65"/>
        <v>1185625</v>
      </c>
      <c r="T42" s="86">
        <f t="shared" si="66"/>
        <v>1.8793223423192087</v>
      </c>
      <c r="U42" s="57">
        <f t="shared" si="67"/>
        <v>-2596748</v>
      </c>
      <c r="V42" s="86">
        <f t="shared" si="68"/>
        <v>-0.58839785264924827</v>
      </c>
      <c r="W42" s="57">
        <f>+IFERROR(VLOOKUP($C42,Presupuesto!$B:$E,3,FALSE),0)</f>
        <v>10375000</v>
      </c>
      <c r="X42" s="86">
        <f t="shared" si="69"/>
        <v>0.17508472289156626</v>
      </c>
      <c r="Z42" s="77">
        <f>+IFERROR(VLOOKUP($C42,Ventas!$R:$U,4,FALSE),0)</f>
        <v>0</v>
      </c>
      <c r="AA42" s="77">
        <f>+IFERROR(VLOOKUP($C42,Ventas!$W:$Z,4,FALSE),0)</f>
        <v>9</v>
      </c>
      <c r="AB42" s="77">
        <f>+IFERROR(VLOOKUP($C42,Ventas!$AB:$AE,4,FALSE),0)</f>
        <v>4</v>
      </c>
      <c r="AC42" s="77">
        <f t="shared" si="70"/>
        <v>4</v>
      </c>
      <c r="AD42" s="86">
        <f t="shared" si="71"/>
        <v>0</v>
      </c>
      <c r="AE42" s="77">
        <f t="shared" si="72"/>
        <v>-5</v>
      </c>
      <c r="AF42" s="86">
        <f t="shared" si="73"/>
        <v>-0.55555555555555558</v>
      </c>
      <c r="AG42" s="77">
        <f>+IFERROR(VLOOKUP($C42,Presupuesto!$G:$J,4,FALSE),0)</f>
        <v>15</v>
      </c>
      <c r="AH42" s="86">
        <f t="shared" si="74"/>
        <v>0.26666666666666666</v>
      </c>
      <c r="AJ42" s="57">
        <f>+IFERROR(VLOOKUP($C42,Ventas!$R:$U,3,FALSE),0)</f>
        <v>0</v>
      </c>
      <c r="AK42" s="57">
        <f>+IFERROR(VLOOKUP($C42,Ventas!$W:$Z,3,FALSE),0)</f>
        <v>1900860.48</v>
      </c>
      <c r="AL42" s="57">
        <f>+IFERROR(VLOOKUP($C42,Ventas!$AB:$AE,3,FALSE),0)</f>
        <v>844824</v>
      </c>
      <c r="AM42" s="57">
        <f t="shared" si="75"/>
        <v>844824</v>
      </c>
      <c r="AN42" s="86">
        <f t="shared" si="76"/>
        <v>0</v>
      </c>
      <c r="AO42" s="57">
        <f t="shared" si="77"/>
        <v>-1056036.48</v>
      </c>
      <c r="AP42" s="86">
        <f t="shared" si="78"/>
        <v>-0.55555707065886284</v>
      </c>
      <c r="AQ42" s="57">
        <f>+IFERROR(VLOOKUP($C42,Presupuesto!$G:$J,3,FALSE),0)</f>
        <v>3012000</v>
      </c>
      <c r="AR42" s="86">
        <f t="shared" si="79"/>
        <v>0.28048605577689245</v>
      </c>
      <c r="AT42" s="77">
        <f>+IFERROR(VLOOKUP($C42,Ventas!$AG:$AJ,4,FALSE),0)</f>
        <v>0</v>
      </c>
      <c r="AU42" s="77">
        <f>+IFERROR(VLOOKUP($C42,Ventas!$AL:$AO,4,FALSE),0)</f>
        <v>0</v>
      </c>
      <c r="AV42" s="77">
        <f>+IFERROR(VLOOKUP($C42,Ventas!$AQ:$AT,4,FALSE),0)</f>
        <v>0</v>
      </c>
      <c r="AW42" s="77">
        <f t="shared" si="80"/>
        <v>0</v>
      </c>
      <c r="AX42" s="86">
        <f t="shared" si="81"/>
        <v>0</v>
      </c>
      <c r="AY42" s="77">
        <f t="shared" si="82"/>
        <v>0</v>
      </c>
      <c r="AZ42" s="86">
        <f t="shared" si="83"/>
        <v>0</v>
      </c>
      <c r="BA42" s="77">
        <f>+IFERROR(VLOOKUP($C42,Presupuesto!$L:$O,4,FALSE),0)</f>
        <v>0</v>
      </c>
      <c r="BB42" s="86">
        <f t="shared" si="84"/>
        <v>0</v>
      </c>
      <c r="BD42" s="57">
        <f>+IFERROR(VLOOKUP($C42,Ventas!$AG:$AJ,3,FALSE),0)</f>
        <v>0</v>
      </c>
      <c r="BE42" s="57">
        <f>+IFERROR(VLOOKUP($C42,Ventas!$AL:$AO,3,FALSE),0)</f>
        <v>0</v>
      </c>
      <c r="BF42" s="57">
        <f>+IFERROR(VLOOKUP($C42,Ventas!$AQ:$AT,3,FALSE),0)</f>
        <v>0</v>
      </c>
      <c r="BG42" s="57">
        <f t="shared" si="85"/>
        <v>0</v>
      </c>
      <c r="BH42" s="86">
        <f t="shared" si="86"/>
        <v>0</v>
      </c>
      <c r="BI42" s="57">
        <f t="shared" si="87"/>
        <v>0</v>
      </c>
      <c r="BJ42" s="86">
        <f t="shared" si="88"/>
        <v>0</v>
      </c>
      <c r="BK42" s="57">
        <f>+IFERROR(VLOOKUP($C42,Presupuesto!$L:$O,3,FALSE),0)</f>
        <v>0</v>
      </c>
      <c r="BL42" s="86">
        <f t="shared" si="89"/>
        <v>0</v>
      </c>
      <c r="BN42" s="77">
        <f>+IFERROR(VLOOKUP($C42,Ventas!$AV:$AY,4,FALSE),0)</f>
        <v>0</v>
      </c>
      <c r="BO42" s="77">
        <f>+IFERROR(VLOOKUP($C42,Ventas!$BA:$BD,4,FALSE),0)</f>
        <v>25</v>
      </c>
      <c r="BP42" s="77">
        <f>+IFERROR(VLOOKUP($C42,Ventas!$BF:$BI,4,FALSE),0)</f>
        <v>30</v>
      </c>
      <c r="BQ42" s="77">
        <f t="shared" si="90"/>
        <v>30</v>
      </c>
      <c r="BR42" s="86">
        <f t="shared" si="91"/>
        <v>0</v>
      </c>
      <c r="BS42" s="77">
        <f t="shared" si="92"/>
        <v>5</v>
      </c>
      <c r="BT42" s="86">
        <f t="shared" si="93"/>
        <v>0.2</v>
      </c>
      <c r="BU42" s="77">
        <f>+IFERROR(VLOOKUP($C42,Presupuesto!$Q:$T,4,FALSE),0)</f>
        <v>36</v>
      </c>
      <c r="BV42" s="86">
        <f t="shared" si="94"/>
        <v>0.83333333333333337</v>
      </c>
      <c r="BX42" s="57">
        <f>+IFERROR(VLOOKUP($C42,Ventas!$AV:$AY,3,FALSE),0)</f>
        <v>0</v>
      </c>
      <c r="BY42" s="57">
        <f>+IFERROR(VLOOKUP($C42,Ventas!$BA:$BD,3,FALSE),0)</f>
        <v>165000</v>
      </c>
      <c r="BZ42" s="57">
        <f>+IFERROR(VLOOKUP($C42,Ventas!$BF:$BI,3,FALSE),0)</f>
        <v>16025428</v>
      </c>
      <c r="CA42" s="57">
        <f t="shared" si="95"/>
        <v>16025428</v>
      </c>
      <c r="CB42" s="86">
        <f t="shared" si="96"/>
        <v>0</v>
      </c>
      <c r="CC42" s="57">
        <f t="shared" si="97"/>
        <v>15860428</v>
      </c>
      <c r="CD42" s="86">
        <f t="shared" si="98"/>
        <v>96.123806060606057</v>
      </c>
      <c r="CE42" s="57">
        <f>+IFERROR(VLOOKUP($C42,Presupuesto!$Q:$T,3,FALSE),0)</f>
        <v>237600</v>
      </c>
      <c r="CF42" s="86">
        <f t="shared" si="99"/>
        <v>67.447087542087544</v>
      </c>
      <c r="CH42" s="77">
        <f>+IFERROR(VLOOKUP($C42,Ventas!$BK:$BN,4,FALSE),0)</f>
        <v>0</v>
      </c>
      <c r="CI42" s="77">
        <f>+IFERROR(VLOOKUP($C42,Ventas!$BP:$BS,4,FALSE),0)</f>
        <v>0</v>
      </c>
      <c r="CJ42" s="77">
        <f>+IFERROR(VLOOKUP($C42,Ventas!$BU:$BX,4,FALSE),0)</f>
        <v>0</v>
      </c>
      <c r="CK42" s="77">
        <f t="shared" si="100"/>
        <v>0</v>
      </c>
      <c r="CL42" s="86">
        <f t="shared" si="101"/>
        <v>0</v>
      </c>
      <c r="CM42" s="77">
        <f t="shared" si="102"/>
        <v>0</v>
      </c>
      <c r="CN42" s="86">
        <f t="shared" si="103"/>
        <v>0</v>
      </c>
      <c r="CO42" s="77">
        <f>+IFERROR(VLOOKUP($C42,Presupuesto!$V:$Y,4,FALSE),0)</f>
        <v>0</v>
      </c>
      <c r="CP42" s="86">
        <f t="shared" si="104"/>
        <v>0</v>
      </c>
      <c r="CR42" s="57">
        <f>+IFERROR(VLOOKUP($C42,Ventas!$BK:$BN,3,FALSE),0)</f>
        <v>0</v>
      </c>
      <c r="CS42" s="57">
        <f>+IFERROR(VLOOKUP($C42,Ventas!$BP:$BS,3,FALSE),0)</f>
        <v>0</v>
      </c>
      <c r="CT42" s="57">
        <f>+IFERROR(VLOOKUP($C42,Ventas!$BU:$BX,3,FALSE),0)</f>
        <v>0</v>
      </c>
      <c r="CU42" s="57">
        <f t="shared" si="105"/>
        <v>0</v>
      </c>
      <c r="CV42" s="86">
        <f t="shared" si="106"/>
        <v>0</v>
      </c>
      <c r="CW42" s="57">
        <f t="shared" si="107"/>
        <v>0</v>
      </c>
      <c r="CX42" s="86">
        <f t="shared" si="108"/>
        <v>0</v>
      </c>
      <c r="CY42" s="57">
        <f>+IFERROR(VLOOKUP($C42,Presupuesto!$V:$Y,3,FALSE),0)</f>
        <v>0</v>
      </c>
      <c r="CZ42" s="86">
        <f t="shared" si="109"/>
        <v>0</v>
      </c>
      <c r="DB42" s="77">
        <f>+IFERROR(VLOOKUP($C42,Ventas!$BZ:$CC,4,FALSE),0)</f>
        <v>0</v>
      </c>
      <c r="DC42" s="77">
        <f>+IFERROR(VLOOKUP($C42,Ventas!$CE:$CH,4,FALSE),0)</f>
        <v>2</v>
      </c>
      <c r="DD42" s="77">
        <f>+IFERROR(VLOOKUP($C42,Ventas!$CJ:$CM,4,FALSE),0)</f>
        <v>1</v>
      </c>
      <c r="DE42" s="77">
        <f t="shared" si="110"/>
        <v>1</v>
      </c>
      <c r="DF42" s="86">
        <f t="shared" si="111"/>
        <v>0</v>
      </c>
      <c r="DG42" s="77">
        <f t="shared" si="112"/>
        <v>-1</v>
      </c>
      <c r="DH42" s="86">
        <f t="shared" si="113"/>
        <v>-0.5</v>
      </c>
      <c r="DI42" s="77">
        <f>+IFERROR(VLOOKUP($C42,Presupuesto!$AA:$AD,4,FALSE),0)</f>
        <v>0</v>
      </c>
      <c r="DJ42" s="86">
        <f t="shared" si="114"/>
        <v>0</v>
      </c>
      <c r="DL42" s="57">
        <f>+IFERROR(VLOOKUP($C42,Ventas!$BZ:$CC,3,FALSE),0)</f>
        <v>0</v>
      </c>
      <c r="DM42" s="57">
        <f>+IFERROR(VLOOKUP($C42,Ventas!$CE:$CH,3,FALSE),0)</f>
        <v>220578</v>
      </c>
      <c r="DN42" s="57">
        <f>+IFERROR(VLOOKUP($C42,Ventas!$CJ:$CM,3,FALSE),0)</f>
        <v>110289</v>
      </c>
      <c r="DO42" s="57">
        <f t="shared" si="115"/>
        <v>110289</v>
      </c>
      <c r="DP42" s="86">
        <f t="shared" si="116"/>
        <v>0</v>
      </c>
      <c r="DQ42" s="57">
        <f t="shared" si="117"/>
        <v>-110289</v>
      </c>
      <c r="DR42" s="86">
        <f t="shared" si="118"/>
        <v>-0.5</v>
      </c>
      <c r="DS42" s="57">
        <f>+IFERROR(VLOOKUP($C42,Presupuesto!$AA:$AD,3,FALSE),0)</f>
        <v>0</v>
      </c>
      <c r="DT42" s="86">
        <f t="shared" si="119"/>
        <v>0</v>
      </c>
    </row>
    <row r="43" spans="1:124" ht="17.25" x14ac:dyDescent="0.25">
      <c r="A43" s="10"/>
      <c r="B43" s="181"/>
      <c r="C43" s="55">
        <v>1212</v>
      </c>
      <c r="D43" s="56" t="s">
        <v>29</v>
      </c>
      <c r="E43" s="36"/>
      <c r="F43" s="77">
        <f>+IFERROR(VLOOKUP($C43,Ventas!$B:$E,4,FALSE),0)</f>
        <v>8</v>
      </c>
      <c r="G43" s="77">
        <f>+IFERROR(VLOOKUP($C43,Ventas!$G:$J,4,FALSE),0)</f>
        <v>20</v>
      </c>
      <c r="H43" s="77">
        <f>+IFERROR(VLOOKUP($C43,Ventas!$L:$O,4,FALSE),0)</f>
        <v>10</v>
      </c>
      <c r="I43" s="77">
        <f t="shared" si="60"/>
        <v>2</v>
      </c>
      <c r="J43" s="86">
        <f t="shared" si="61"/>
        <v>0.25</v>
      </c>
      <c r="K43" s="77">
        <f t="shared" si="62"/>
        <v>-10</v>
      </c>
      <c r="L43" s="86">
        <f t="shared" si="63"/>
        <v>-0.5</v>
      </c>
      <c r="M43" s="77">
        <f>+IFERROR(VLOOKUP($C43,Presupuesto!$B:$E,4,FALSE),0)</f>
        <v>24</v>
      </c>
      <c r="N43" s="86">
        <f t="shared" si="64"/>
        <v>0.41666666666666669</v>
      </c>
      <c r="P43" s="57">
        <f>+IFERROR(VLOOKUP($C43,Ventas!$B:$E,3,FALSE),0)</f>
        <v>1039061</v>
      </c>
      <c r="Q43" s="57">
        <f>+IFERROR(VLOOKUP($C43,Ventas!$G:$J,3,FALSE),0)</f>
        <v>2225818</v>
      </c>
      <c r="R43" s="57">
        <f>+IFERROR(VLOOKUP($C43,Ventas!$L:$O,3,FALSE),0)</f>
        <v>1107862</v>
      </c>
      <c r="S43" s="57">
        <f t="shared" si="65"/>
        <v>68801</v>
      </c>
      <c r="T43" s="86">
        <f t="shared" si="66"/>
        <v>6.6214591828583691E-2</v>
      </c>
      <c r="U43" s="57">
        <f t="shared" si="67"/>
        <v>-1117956</v>
      </c>
      <c r="V43" s="86">
        <f t="shared" si="68"/>
        <v>-0.50226748098901164</v>
      </c>
      <c r="W43" s="57">
        <f>+IFERROR(VLOOKUP($C43,Presupuesto!$B:$E,3,FALSE),0)</f>
        <v>3000000</v>
      </c>
      <c r="X43" s="86">
        <f t="shared" si="69"/>
        <v>0.36928733333333336</v>
      </c>
      <c r="Z43" s="77">
        <f>+IFERROR(VLOOKUP($C43,Ventas!$R:$U,4,FALSE),0)</f>
        <v>0</v>
      </c>
      <c r="AA43" s="77">
        <f>+IFERROR(VLOOKUP($C43,Ventas!$W:$Z,4,FALSE),0)</f>
        <v>0</v>
      </c>
      <c r="AB43" s="77">
        <f>+IFERROR(VLOOKUP($C43,Ventas!$AB:$AE,4,FALSE),0)</f>
        <v>0</v>
      </c>
      <c r="AC43" s="77">
        <f t="shared" si="70"/>
        <v>0</v>
      </c>
      <c r="AD43" s="86">
        <f t="shared" si="71"/>
        <v>0</v>
      </c>
      <c r="AE43" s="77">
        <f t="shared" si="72"/>
        <v>0</v>
      </c>
      <c r="AF43" s="86">
        <f t="shared" si="73"/>
        <v>0</v>
      </c>
      <c r="AG43" s="77">
        <f>+IFERROR(VLOOKUP($C43,Presupuesto!$G:$J,4,FALSE),0)</f>
        <v>0</v>
      </c>
      <c r="AH43" s="86">
        <f t="shared" si="74"/>
        <v>0</v>
      </c>
      <c r="AJ43" s="57">
        <f>+IFERROR(VLOOKUP($C43,Ventas!$R:$U,3,FALSE),0)</f>
        <v>0</v>
      </c>
      <c r="AK43" s="57">
        <f>+IFERROR(VLOOKUP($C43,Ventas!$W:$Z,3,FALSE),0)</f>
        <v>0</v>
      </c>
      <c r="AL43" s="57">
        <f>+IFERROR(VLOOKUP($C43,Ventas!$AB:$AE,3,FALSE),0)</f>
        <v>0</v>
      </c>
      <c r="AM43" s="57">
        <f t="shared" si="75"/>
        <v>0</v>
      </c>
      <c r="AN43" s="86">
        <f t="shared" si="76"/>
        <v>0</v>
      </c>
      <c r="AO43" s="57">
        <f t="shared" si="77"/>
        <v>0</v>
      </c>
      <c r="AP43" s="86">
        <f t="shared" si="78"/>
        <v>0</v>
      </c>
      <c r="AQ43" s="57">
        <f>+IFERROR(VLOOKUP($C43,Presupuesto!$G:$J,3,FALSE),0)</f>
        <v>0</v>
      </c>
      <c r="AR43" s="86">
        <f t="shared" si="79"/>
        <v>0</v>
      </c>
      <c r="AT43" s="77">
        <f>+IFERROR(VLOOKUP($C43,Ventas!$AG:$AJ,4,FALSE),0)</f>
        <v>9</v>
      </c>
      <c r="AU43" s="77">
        <f>+IFERROR(VLOOKUP($C43,Ventas!$AL:$AO,4,FALSE),0)</f>
        <v>16</v>
      </c>
      <c r="AV43" s="77">
        <f>+IFERROR(VLOOKUP($C43,Ventas!$AQ:$AT,4,FALSE),0)</f>
        <v>14</v>
      </c>
      <c r="AW43" s="77">
        <f t="shared" si="80"/>
        <v>5</v>
      </c>
      <c r="AX43" s="86">
        <f t="shared" si="81"/>
        <v>0.55555555555555558</v>
      </c>
      <c r="AY43" s="77">
        <f t="shared" si="82"/>
        <v>-2</v>
      </c>
      <c r="AZ43" s="86">
        <f t="shared" si="83"/>
        <v>-0.125</v>
      </c>
      <c r="BA43" s="77">
        <f>+IFERROR(VLOOKUP($C43,Presupuesto!$L:$O,4,FALSE),0)</f>
        <v>13</v>
      </c>
      <c r="BB43" s="86">
        <f t="shared" si="84"/>
        <v>1.0769230769230769</v>
      </c>
      <c r="BD43" s="57">
        <f>+IFERROR(VLOOKUP($C43,Ventas!$AG:$AJ,3,FALSE),0)</f>
        <v>4201500</v>
      </c>
      <c r="BE43" s="57">
        <f>+IFERROR(VLOOKUP($C43,Ventas!$AL:$AO,3,FALSE),0)</f>
        <v>7541750</v>
      </c>
      <c r="BF43" s="57">
        <f>+IFERROR(VLOOKUP($C43,Ventas!$AQ:$AT,3,FALSE),0)</f>
        <v>8005650</v>
      </c>
      <c r="BG43" s="57">
        <f t="shared" si="85"/>
        <v>3804150</v>
      </c>
      <c r="BH43" s="86">
        <f t="shared" si="86"/>
        <v>0.90542663334523388</v>
      </c>
      <c r="BI43" s="57">
        <f t="shared" si="87"/>
        <v>463900</v>
      </c>
      <c r="BJ43" s="86">
        <f t="shared" si="88"/>
        <v>6.1510922531242747E-2</v>
      </c>
      <c r="BK43" s="57">
        <f>+IFERROR(VLOOKUP($C43,Presupuesto!$L:$O,3,FALSE),0)</f>
        <v>4428571.4285714282</v>
      </c>
      <c r="BL43" s="86">
        <f t="shared" si="89"/>
        <v>1.8077274193548389</v>
      </c>
      <c r="BN43" s="77">
        <f>+IFERROR(VLOOKUP($C43,Ventas!$AV:$AY,4,FALSE),0)</f>
        <v>0</v>
      </c>
      <c r="BO43" s="77">
        <f>+IFERROR(VLOOKUP($C43,Ventas!$BA:$BD,4,FALSE),0)</f>
        <v>24</v>
      </c>
      <c r="BP43" s="77">
        <f>+IFERROR(VLOOKUP($C43,Ventas!$BF:$BI,4,FALSE),0)</f>
        <v>16</v>
      </c>
      <c r="BQ43" s="77">
        <f t="shared" si="90"/>
        <v>16</v>
      </c>
      <c r="BR43" s="86">
        <f t="shared" si="91"/>
        <v>0</v>
      </c>
      <c r="BS43" s="77">
        <f t="shared" si="92"/>
        <v>-8</v>
      </c>
      <c r="BT43" s="86">
        <f t="shared" si="93"/>
        <v>-0.33333333333333331</v>
      </c>
      <c r="BU43" s="77">
        <f>+IFERROR(VLOOKUP($C43,Presupuesto!$Q:$T,4,FALSE),0)</f>
        <v>15</v>
      </c>
      <c r="BV43" s="86">
        <f t="shared" si="94"/>
        <v>1.0666666666666667</v>
      </c>
      <c r="BX43" s="57">
        <f>+IFERROR(VLOOKUP($C43,Ventas!$AV:$AY,3,FALSE),0)</f>
        <v>0</v>
      </c>
      <c r="BY43" s="57">
        <f>+IFERROR(VLOOKUP($C43,Ventas!$BA:$BD,3,FALSE),0)</f>
        <v>158400</v>
      </c>
      <c r="BZ43" s="57">
        <f>+IFERROR(VLOOKUP($C43,Ventas!$BF:$BI,3,FALSE),0)</f>
        <v>7118323</v>
      </c>
      <c r="CA43" s="57">
        <f t="shared" si="95"/>
        <v>7118323</v>
      </c>
      <c r="CB43" s="86">
        <f t="shared" si="96"/>
        <v>0</v>
      </c>
      <c r="CC43" s="57">
        <f t="shared" si="97"/>
        <v>6959923</v>
      </c>
      <c r="CD43" s="86">
        <f t="shared" si="98"/>
        <v>43.938907828282829</v>
      </c>
      <c r="CE43" s="57">
        <f>+IFERROR(VLOOKUP($C43,Presupuesto!$Q:$T,3,FALSE),0)</f>
        <v>99000</v>
      </c>
      <c r="CF43" s="86">
        <f t="shared" si="99"/>
        <v>71.902252525252521</v>
      </c>
      <c r="CH43" s="77">
        <f>+IFERROR(VLOOKUP($C43,Ventas!$BK:$BN,4,FALSE),0)</f>
        <v>0</v>
      </c>
      <c r="CI43" s="77">
        <f>+IFERROR(VLOOKUP($C43,Ventas!$BP:$BS,4,FALSE),0)</f>
        <v>3</v>
      </c>
      <c r="CJ43" s="77">
        <f>+IFERROR(VLOOKUP($C43,Ventas!$BU:$BX,4,FALSE),0)</f>
        <v>2</v>
      </c>
      <c r="CK43" s="77">
        <f t="shared" si="100"/>
        <v>2</v>
      </c>
      <c r="CL43" s="86">
        <f t="shared" si="101"/>
        <v>0</v>
      </c>
      <c r="CM43" s="77">
        <f t="shared" si="102"/>
        <v>-1</v>
      </c>
      <c r="CN43" s="86">
        <f t="shared" si="103"/>
        <v>-0.33333333333333331</v>
      </c>
      <c r="CO43" s="77">
        <f>+IFERROR(VLOOKUP($C43,Presupuesto!$V:$Y,4,FALSE),0)</f>
        <v>0</v>
      </c>
      <c r="CP43" s="86">
        <f t="shared" si="104"/>
        <v>0</v>
      </c>
      <c r="CR43" s="57">
        <f>+IFERROR(VLOOKUP($C43,Ventas!$BK:$BN,3,FALSE),0)</f>
        <v>0</v>
      </c>
      <c r="CS43" s="57">
        <f>+IFERROR(VLOOKUP($C43,Ventas!$BP:$BS,3,FALSE),0)</f>
        <v>308232</v>
      </c>
      <c r="CT43" s="57">
        <f>+IFERROR(VLOOKUP($C43,Ventas!$BU:$BX,3,FALSE),0)</f>
        <v>272617</v>
      </c>
      <c r="CU43" s="57">
        <f t="shared" si="105"/>
        <v>272617</v>
      </c>
      <c r="CV43" s="86">
        <f t="shared" si="106"/>
        <v>0</v>
      </c>
      <c r="CW43" s="57">
        <f t="shared" si="107"/>
        <v>-35615</v>
      </c>
      <c r="CX43" s="86">
        <f t="shared" si="108"/>
        <v>-0.11554608217187054</v>
      </c>
      <c r="CY43" s="57">
        <f>+IFERROR(VLOOKUP($C43,Presupuesto!$V:$Y,3,FALSE),0)</f>
        <v>0</v>
      </c>
      <c r="CZ43" s="86">
        <f t="shared" si="109"/>
        <v>0</v>
      </c>
      <c r="DB43" s="77">
        <f>+IFERROR(VLOOKUP($C43,Ventas!$BZ:$CC,4,FALSE),0)</f>
        <v>0</v>
      </c>
      <c r="DC43" s="77">
        <f>+IFERROR(VLOOKUP($C43,Ventas!$CE:$CH,4,FALSE),0)</f>
        <v>0</v>
      </c>
      <c r="DD43" s="77">
        <f>+IFERROR(VLOOKUP($C43,Ventas!$CJ:$CM,4,FALSE),0)</f>
        <v>0</v>
      </c>
      <c r="DE43" s="77">
        <f t="shared" si="110"/>
        <v>0</v>
      </c>
      <c r="DF43" s="86">
        <f t="shared" si="111"/>
        <v>0</v>
      </c>
      <c r="DG43" s="77">
        <f t="shared" si="112"/>
        <v>0</v>
      </c>
      <c r="DH43" s="86">
        <f t="shared" si="113"/>
        <v>0</v>
      </c>
      <c r="DI43" s="77">
        <f>+IFERROR(VLOOKUP($C43,Presupuesto!$AA:$AD,4,FALSE),0)</f>
        <v>0</v>
      </c>
      <c r="DJ43" s="86">
        <f t="shared" si="114"/>
        <v>0</v>
      </c>
      <c r="DL43" s="57">
        <f>+IFERROR(VLOOKUP($C43,Ventas!$BZ:$CC,3,FALSE),0)</f>
        <v>0</v>
      </c>
      <c r="DM43" s="57">
        <f>+IFERROR(VLOOKUP($C43,Ventas!$CE:$CH,3,FALSE),0)</f>
        <v>0</v>
      </c>
      <c r="DN43" s="57">
        <f>+IFERROR(VLOOKUP($C43,Ventas!$CJ:$CM,3,FALSE),0)</f>
        <v>0</v>
      </c>
      <c r="DO43" s="57">
        <f t="shared" si="115"/>
        <v>0</v>
      </c>
      <c r="DP43" s="86">
        <f t="shared" si="116"/>
        <v>0</v>
      </c>
      <c r="DQ43" s="57">
        <f t="shared" si="117"/>
        <v>0</v>
      </c>
      <c r="DR43" s="86">
        <f t="shared" si="118"/>
        <v>0</v>
      </c>
      <c r="DS43" s="57">
        <f>+IFERROR(VLOOKUP($C43,Presupuesto!$AA:$AD,3,FALSE),0)</f>
        <v>0</v>
      </c>
      <c r="DT43" s="86">
        <f t="shared" si="119"/>
        <v>0</v>
      </c>
    </row>
    <row r="44" spans="1:124" ht="17.25" x14ac:dyDescent="0.25">
      <c r="A44" s="10"/>
      <c r="B44" s="181"/>
      <c r="C44" s="55">
        <v>1268</v>
      </c>
      <c r="D44" s="56" t="s">
        <v>144</v>
      </c>
      <c r="E44" s="36"/>
      <c r="F44" s="77">
        <f>+IFERROR(VLOOKUP($C44,Ventas!$B:$E,4,FALSE),0)</f>
        <v>2</v>
      </c>
      <c r="G44" s="77">
        <f>+IFERROR(VLOOKUP($C44,Ventas!$G:$J,4,FALSE),0)</f>
        <v>0</v>
      </c>
      <c r="H44" s="77">
        <f>+IFERROR(VLOOKUP($C44,Ventas!$L:$O,4,FALSE),0)</f>
        <v>0</v>
      </c>
      <c r="I44" s="77">
        <f t="shared" si="60"/>
        <v>-2</v>
      </c>
      <c r="J44" s="86">
        <f t="shared" si="61"/>
        <v>-1</v>
      </c>
      <c r="K44" s="77">
        <f t="shared" si="62"/>
        <v>0</v>
      </c>
      <c r="L44" s="86">
        <f t="shared" si="63"/>
        <v>0</v>
      </c>
      <c r="M44" s="77">
        <f>+IFERROR(VLOOKUP($C44,Presupuesto!$B:$E,4,FALSE),0)</f>
        <v>0</v>
      </c>
      <c r="N44" s="86">
        <f t="shared" si="64"/>
        <v>0</v>
      </c>
      <c r="P44" s="57">
        <f>+IFERROR(VLOOKUP($C44,Ventas!$B:$E,3,FALSE),0)</f>
        <v>181036</v>
      </c>
      <c r="Q44" s="57">
        <f>+IFERROR(VLOOKUP($C44,Ventas!$G:$J,3,FALSE),0)</f>
        <v>0</v>
      </c>
      <c r="R44" s="57">
        <f>+IFERROR(VLOOKUP($C44,Ventas!$L:$O,3,FALSE),0)</f>
        <v>0</v>
      </c>
      <c r="S44" s="57">
        <f t="shared" si="65"/>
        <v>-181036</v>
      </c>
      <c r="T44" s="86">
        <f t="shared" si="66"/>
        <v>-1</v>
      </c>
      <c r="U44" s="57">
        <f t="shared" si="67"/>
        <v>0</v>
      </c>
      <c r="V44" s="86">
        <f t="shared" si="68"/>
        <v>0</v>
      </c>
      <c r="W44" s="57">
        <f>+IFERROR(VLOOKUP($C44,Presupuesto!$B:$E,3,FALSE),0)</f>
        <v>0</v>
      </c>
      <c r="X44" s="86">
        <f t="shared" si="69"/>
        <v>0</v>
      </c>
      <c r="Z44" s="77">
        <f>+IFERROR(VLOOKUP($C44,Ventas!$R:$U,4,FALSE),0)</f>
        <v>0</v>
      </c>
      <c r="AA44" s="77">
        <f>+IFERROR(VLOOKUP($C44,Ventas!$W:$Z,4,FALSE),0)</f>
        <v>0</v>
      </c>
      <c r="AB44" s="77">
        <f>+IFERROR(VLOOKUP($C44,Ventas!$AB:$AE,4,FALSE),0)</f>
        <v>0</v>
      </c>
      <c r="AC44" s="77">
        <f t="shared" si="70"/>
        <v>0</v>
      </c>
      <c r="AD44" s="86">
        <f t="shared" si="71"/>
        <v>0</v>
      </c>
      <c r="AE44" s="77">
        <f t="shared" si="72"/>
        <v>0</v>
      </c>
      <c r="AF44" s="86">
        <f t="shared" si="73"/>
        <v>0</v>
      </c>
      <c r="AG44" s="77">
        <f>+IFERROR(VLOOKUP($C44,Presupuesto!$G:$J,4,FALSE),0)</f>
        <v>0</v>
      </c>
      <c r="AH44" s="86">
        <f t="shared" si="74"/>
        <v>0</v>
      </c>
      <c r="AJ44" s="57">
        <f>+IFERROR(VLOOKUP($C44,Ventas!$R:$U,3,FALSE),0)</f>
        <v>0</v>
      </c>
      <c r="AK44" s="57">
        <f>+IFERROR(VLOOKUP($C44,Ventas!$W:$Z,3,FALSE),0)</f>
        <v>0</v>
      </c>
      <c r="AL44" s="57">
        <f>+IFERROR(VLOOKUP($C44,Ventas!$AB:$AE,3,FALSE),0)</f>
        <v>0</v>
      </c>
      <c r="AM44" s="57">
        <f t="shared" si="75"/>
        <v>0</v>
      </c>
      <c r="AN44" s="86">
        <f t="shared" si="76"/>
        <v>0</v>
      </c>
      <c r="AO44" s="57">
        <f t="shared" si="77"/>
        <v>0</v>
      </c>
      <c r="AP44" s="86">
        <f t="shared" si="78"/>
        <v>0</v>
      </c>
      <c r="AQ44" s="57">
        <f>+IFERROR(VLOOKUP($C44,Presupuesto!$G:$J,3,FALSE),0)</f>
        <v>0</v>
      </c>
      <c r="AR44" s="86">
        <f t="shared" si="79"/>
        <v>0</v>
      </c>
      <c r="AT44" s="77">
        <f>+IFERROR(VLOOKUP($C44,Ventas!$AG:$AJ,4,FALSE),0)</f>
        <v>8</v>
      </c>
      <c r="AU44" s="77">
        <f>+IFERROR(VLOOKUP($C44,Ventas!$AL:$AO,4,FALSE),0)</f>
        <v>1</v>
      </c>
      <c r="AV44" s="77">
        <f>+IFERROR(VLOOKUP($C44,Ventas!$AQ:$AT,4,FALSE),0)</f>
        <v>0</v>
      </c>
      <c r="AW44" s="77">
        <f t="shared" si="80"/>
        <v>-8</v>
      </c>
      <c r="AX44" s="86">
        <f t="shared" si="81"/>
        <v>-1</v>
      </c>
      <c r="AY44" s="77">
        <f t="shared" si="82"/>
        <v>-1</v>
      </c>
      <c r="AZ44" s="86">
        <f t="shared" si="83"/>
        <v>-1</v>
      </c>
      <c r="BA44" s="77">
        <f>+IFERROR(VLOOKUP($C44,Presupuesto!$L:$O,4,FALSE),0)</f>
        <v>0</v>
      </c>
      <c r="BB44" s="86">
        <f t="shared" si="84"/>
        <v>0</v>
      </c>
      <c r="BD44" s="57">
        <f>+IFERROR(VLOOKUP($C44,Ventas!$AG:$AJ,3,FALSE),0)</f>
        <v>3673500</v>
      </c>
      <c r="BE44" s="57">
        <f>+IFERROR(VLOOKUP($C44,Ventas!$AL:$AO,3,FALSE),0)</f>
        <v>479900</v>
      </c>
      <c r="BF44" s="57">
        <f>+IFERROR(VLOOKUP($C44,Ventas!$AQ:$AT,3,FALSE),0)</f>
        <v>0</v>
      </c>
      <c r="BG44" s="57">
        <f t="shared" si="85"/>
        <v>-3673500</v>
      </c>
      <c r="BH44" s="86">
        <f t="shared" si="86"/>
        <v>-1</v>
      </c>
      <c r="BI44" s="57">
        <f t="shared" si="87"/>
        <v>-479900</v>
      </c>
      <c r="BJ44" s="86">
        <f t="shared" si="88"/>
        <v>-1</v>
      </c>
      <c r="BK44" s="57">
        <f>+IFERROR(VLOOKUP($C44,Presupuesto!$L:$O,3,FALSE),0)</f>
        <v>0</v>
      </c>
      <c r="BL44" s="86">
        <f t="shared" si="89"/>
        <v>0</v>
      </c>
      <c r="BN44" s="77">
        <f>+IFERROR(VLOOKUP($C44,Ventas!$AV:$AY,4,FALSE),0)</f>
        <v>0</v>
      </c>
      <c r="BO44" s="77">
        <f>+IFERROR(VLOOKUP($C44,Ventas!$BA:$BD,4,FALSE),0)</f>
        <v>5</v>
      </c>
      <c r="BP44" s="77">
        <f>+IFERROR(VLOOKUP($C44,Ventas!$BF:$BI,4,FALSE),0)</f>
        <v>5</v>
      </c>
      <c r="BQ44" s="77">
        <f t="shared" si="90"/>
        <v>5</v>
      </c>
      <c r="BR44" s="86">
        <f t="shared" si="91"/>
        <v>0</v>
      </c>
      <c r="BS44" s="77">
        <f t="shared" si="92"/>
        <v>0</v>
      </c>
      <c r="BT44" s="86">
        <f t="shared" si="93"/>
        <v>0</v>
      </c>
      <c r="BU44" s="77">
        <f>+IFERROR(VLOOKUP($C44,Presupuesto!$Q:$T,4,FALSE),0)</f>
        <v>0</v>
      </c>
      <c r="BV44" s="86">
        <f t="shared" si="94"/>
        <v>0</v>
      </c>
      <c r="BX44" s="57">
        <f>+IFERROR(VLOOKUP($C44,Ventas!$AV:$AY,3,FALSE),0)</f>
        <v>0</v>
      </c>
      <c r="BY44" s="57">
        <f>+IFERROR(VLOOKUP($C44,Ventas!$BA:$BD,3,FALSE),0)</f>
        <v>33000</v>
      </c>
      <c r="BZ44" s="57">
        <f>+IFERROR(VLOOKUP($C44,Ventas!$BF:$BI,3,FALSE),0)</f>
        <v>965441</v>
      </c>
      <c r="CA44" s="57">
        <f t="shared" si="95"/>
        <v>965441</v>
      </c>
      <c r="CB44" s="86">
        <f t="shared" si="96"/>
        <v>0</v>
      </c>
      <c r="CC44" s="57">
        <f t="shared" si="97"/>
        <v>932441</v>
      </c>
      <c r="CD44" s="86">
        <f t="shared" si="98"/>
        <v>28.255787878787878</v>
      </c>
      <c r="CE44" s="57">
        <f>+IFERROR(VLOOKUP($C44,Presupuesto!$Q:$T,3,FALSE),0)</f>
        <v>0</v>
      </c>
      <c r="CF44" s="86">
        <f t="shared" si="99"/>
        <v>0</v>
      </c>
      <c r="CH44" s="77">
        <f>+IFERROR(VLOOKUP($C44,Ventas!$BK:$BN,4,FALSE),0)</f>
        <v>0</v>
      </c>
      <c r="CI44" s="77">
        <f>+IFERROR(VLOOKUP($C44,Ventas!$BP:$BS,4,FALSE),0)</f>
        <v>5</v>
      </c>
      <c r="CJ44" s="77">
        <f>+IFERROR(VLOOKUP($C44,Ventas!$BU:$BX,4,FALSE),0)</f>
        <v>4</v>
      </c>
      <c r="CK44" s="77">
        <f t="shared" si="100"/>
        <v>4</v>
      </c>
      <c r="CL44" s="86">
        <f t="shared" si="101"/>
        <v>0</v>
      </c>
      <c r="CM44" s="77">
        <f t="shared" si="102"/>
        <v>-1</v>
      </c>
      <c r="CN44" s="86">
        <f t="shared" si="103"/>
        <v>-0.2</v>
      </c>
      <c r="CO44" s="77">
        <f>+IFERROR(VLOOKUP($C44,Presupuesto!$V:$Y,4,FALSE),0)</f>
        <v>0</v>
      </c>
      <c r="CP44" s="86">
        <f t="shared" si="104"/>
        <v>0</v>
      </c>
      <c r="CR44" s="57">
        <f>+IFERROR(VLOOKUP($C44,Ventas!$BK:$BN,3,FALSE),0)</f>
        <v>0</v>
      </c>
      <c r="CS44" s="57">
        <f>+IFERROR(VLOOKUP($C44,Ventas!$BP:$BS,3,FALSE),0)</f>
        <v>904913</v>
      </c>
      <c r="CT44" s="57">
        <f>+IFERROR(VLOOKUP($C44,Ventas!$BU:$BX,3,FALSE),0)</f>
        <v>557985</v>
      </c>
      <c r="CU44" s="57">
        <f t="shared" si="105"/>
        <v>557985</v>
      </c>
      <c r="CV44" s="86">
        <f t="shared" si="106"/>
        <v>0</v>
      </c>
      <c r="CW44" s="57">
        <f t="shared" si="107"/>
        <v>-346928</v>
      </c>
      <c r="CX44" s="86">
        <f t="shared" si="108"/>
        <v>-0.38338271192921308</v>
      </c>
      <c r="CY44" s="57">
        <f>+IFERROR(VLOOKUP($C44,Presupuesto!$V:$Y,3,FALSE),0)</f>
        <v>0</v>
      </c>
      <c r="CZ44" s="86">
        <f t="shared" si="109"/>
        <v>0</v>
      </c>
      <c r="DB44" s="77">
        <f>+IFERROR(VLOOKUP($C44,Ventas!$BZ:$CC,4,FALSE),0)</f>
        <v>0</v>
      </c>
      <c r="DC44" s="77">
        <f>+IFERROR(VLOOKUP($C44,Ventas!$CE:$CH,4,FALSE),0)</f>
        <v>1</v>
      </c>
      <c r="DD44" s="77">
        <f>+IFERROR(VLOOKUP($C44,Ventas!$CJ:$CM,4,FALSE),0)</f>
        <v>0</v>
      </c>
      <c r="DE44" s="77">
        <f t="shared" si="110"/>
        <v>0</v>
      </c>
      <c r="DF44" s="86">
        <f t="shared" si="111"/>
        <v>0</v>
      </c>
      <c r="DG44" s="77">
        <f t="shared" si="112"/>
        <v>-1</v>
      </c>
      <c r="DH44" s="86">
        <f t="shared" si="113"/>
        <v>-1</v>
      </c>
      <c r="DI44" s="77">
        <f>+IFERROR(VLOOKUP($C44,Presupuesto!$AA:$AD,4,FALSE),0)</f>
        <v>0</v>
      </c>
      <c r="DJ44" s="86">
        <f t="shared" si="114"/>
        <v>0</v>
      </c>
      <c r="DL44" s="57">
        <f>+IFERROR(VLOOKUP($C44,Ventas!$BZ:$CC,3,FALSE),0)</f>
        <v>0</v>
      </c>
      <c r="DM44" s="57">
        <f>+IFERROR(VLOOKUP($C44,Ventas!$CE:$CH,3,FALSE),0)</f>
        <v>110289</v>
      </c>
      <c r="DN44" s="57">
        <f>+IFERROR(VLOOKUP($C44,Ventas!$CJ:$CM,3,FALSE),0)</f>
        <v>0</v>
      </c>
      <c r="DO44" s="57">
        <f t="shared" si="115"/>
        <v>0</v>
      </c>
      <c r="DP44" s="86">
        <f t="shared" si="116"/>
        <v>0</v>
      </c>
      <c r="DQ44" s="57">
        <f t="shared" si="117"/>
        <v>-110289</v>
      </c>
      <c r="DR44" s="86">
        <f t="shared" si="118"/>
        <v>-1</v>
      </c>
      <c r="DS44" s="57">
        <f>+IFERROR(VLOOKUP($C44,Presupuesto!$AA:$AD,3,FALSE),0)</f>
        <v>0</v>
      </c>
      <c r="DT44" s="86">
        <f t="shared" si="119"/>
        <v>0</v>
      </c>
    </row>
    <row r="45" spans="1:124" ht="17.25" x14ac:dyDescent="0.25">
      <c r="A45" s="10"/>
      <c r="B45" s="182"/>
      <c r="C45" s="51" t="s">
        <v>107</v>
      </c>
      <c r="D45" s="52"/>
      <c r="E45" s="53"/>
      <c r="F45" s="76">
        <f>SUM(F39:F44)</f>
        <v>134</v>
      </c>
      <c r="G45" s="76">
        <f>SUM(G39:G44)</f>
        <v>153</v>
      </c>
      <c r="H45" s="76">
        <f>SUM(H39:H44)</f>
        <v>63</v>
      </c>
      <c r="I45" s="76">
        <f t="shared" si="60"/>
        <v>-71</v>
      </c>
      <c r="J45" s="85">
        <f t="shared" si="61"/>
        <v>-0.52985074626865669</v>
      </c>
      <c r="K45" s="76">
        <f t="shared" si="62"/>
        <v>-90</v>
      </c>
      <c r="L45" s="85">
        <f t="shared" si="63"/>
        <v>-0.58823529411764708</v>
      </c>
      <c r="M45" s="76">
        <f>SUM(M39:M44)</f>
        <v>284.7</v>
      </c>
      <c r="N45" s="85">
        <f t="shared" si="64"/>
        <v>0.22128556375131719</v>
      </c>
      <c r="P45" s="54">
        <f>SUM(P39:P44)</f>
        <v>10937863</v>
      </c>
      <c r="Q45" s="54">
        <f>SUM(Q39:Q44)</f>
        <v>16626828</v>
      </c>
      <c r="R45" s="54">
        <f>SUM(R39:R44)</f>
        <v>6007217</v>
      </c>
      <c r="S45" s="54">
        <f t="shared" si="65"/>
        <v>-4930646</v>
      </c>
      <c r="T45" s="85">
        <f t="shared" si="66"/>
        <v>-0.45078695902481136</v>
      </c>
      <c r="U45" s="54">
        <f t="shared" si="67"/>
        <v>-10619611</v>
      </c>
      <c r="V45" s="85">
        <f t="shared" si="68"/>
        <v>-0.63870336542845096</v>
      </c>
      <c r="W45" s="54">
        <f>SUM(W39:W44)</f>
        <v>35587500</v>
      </c>
      <c r="X45" s="85">
        <f t="shared" si="69"/>
        <v>0.16880132068844397</v>
      </c>
      <c r="Z45" s="76">
        <f>SUM(Z39:Z44)</f>
        <v>0</v>
      </c>
      <c r="AA45" s="76">
        <f>SUM(AA39:AA44)</f>
        <v>10</v>
      </c>
      <c r="AB45" s="76">
        <f>SUM(AB39:AB44)</f>
        <v>4</v>
      </c>
      <c r="AC45" s="76">
        <f t="shared" si="70"/>
        <v>4</v>
      </c>
      <c r="AD45" s="85">
        <f t="shared" si="71"/>
        <v>0</v>
      </c>
      <c r="AE45" s="76">
        <f t="shared" si="72"/>
        <v>-6</v>
      </c>
      <c r="AF45" s="85">
        <f t="shared" si="73"/>
        <v>-0.6</v>
      </c>
      <c r="AG45" s="76">
        <f>SUM(AG39:AG44)</f>
        <v>18</v>
      </c>
      <c r="AH45" s="85">
        <f t="shared" si="74"/>
        <v>0.22222222222222221</v>
      </c>
      <c r="AJ45" s="54">
        <f>SUM(AJ39:AJ44)</f>
        <v>0</v>
      </c>
      <c r="AK45" s="54">
        <f>SUM(AK39:AK44)</f>
        <v>2112067.2000000002</v>
      </c>
      <c r="AL45" s="54">
        <f>SUM(AL39:AL44)</f>
        <v>844824</v>
      </c>
      <c r="AM45" s="54">
        <f t="shared" si="75"/>
        <v>844824</v>
      </c>
      <c r="AN45" s="85">
        <f t="shared" si="76"/>
        <v>0</v>
      </c>
      <c r="AO45" s="54">
        <f t="shared" si="77"/>
        <v>-1267243.2000000002</v>
      </c>
      <c r="AP45" s="85">
        <f t="shared" si="78"/>
        <v>-0.60000136359297662</v>
      </c>
      <c r="AQ45" s="54">
        <f>SUM(AQ39:AQ44)</f>
        <v>3765000</v>
      </c>
      <c r="AR45" s="85">
        <f t="shared" si="79"/>
        <v>0.22438884462151396</v>
      </c>
      <c r="AT45" s="76">
        <f>SUM(AT39:AT44)</f>
        <v>17</v>
      </c>
      <c r="AU45" s="76">
        <f>SUM(AU39:AU44)</f>
        <v>27</v>
      </c>
      <c r="AV45" s="76">
        <f>SUM(AV39:AV44)</f>
        <v>28</v>
      </c>
      <c r="AW45" s="76">
        <f t="shared" si="80"/>
        <v>11</v>
      </c>
      <c r="AX45" s="85">
        <f t="shared" si="81"/>
        <v>0.6470588235294118</v>
      </c>
      <c r="AY45" s="76">
        <f t="shared" si="82"/>
        <v>1</v>
      </c>
      <c r="AZ45" s="85">
        <f t="shared" si="83"/>
        <v>3.7037037037037035E-2</v>
      </c>
      <c r="BA45" s="76">
        <f>SUM(BA39:BA44)</f>
        <v>26</v>
      </c>
      <c r="BB45" s="85">
        <f t="shared" si="84"/>
        <v>1.0769230769230769</v>
      </c>
      <c r="BD45" s="54">
        <f>SUM(BD39:BD44)</f>
        <v>7875000</v>
      </c>
      <c r="BE45" s="54">
        <f>SUM(BE39:BE44)</f>
        <v>12843950</v>
      </c>
      <c r="BF45" s="54">
        <f>SUM(BF39:BF44)</f>
        <v>15324600</v>
      </c>
      <c r="BG45" s="54">
        <f t="shared" si="85"/>
        <v>7449600</v>
      </c>
      <c r="BH45" s="85">
        <f t="shared" si="86"/>
        <v>0.94598095238095237</v>
      </c>
      <c r="BI45" s="54">
        <f t="shared" si="87"/>
        <v>2480650</v>
      </c>
      <c r="BJ45" s="85">
        <f t="shared" si="88"/>
        <v>0.1931376251075409</v>
      </c>
      <c r="BK45" s="54">
        <f>SUM(BK39:BK44)</f>
        <v>8857142.8571428563</v>
      </c>
      <c r="BL45" s="85">
        <f t="shared" si="89"/>
        <v>1.7301967741935484</v>
      </c>
      <c r="BN45" s="76">
        <f>SUM(BN39:BN44)</f>
        <v>0</v>
      </c>
      <c r="BO45" s="76">
        <f>SUM(BO39:BO44)</f>
        <v>123</v>
      </c>
      <c r="BP45" s="76">
        <f>SUM(BP39:BP44)</f>
        <v>90</v>
      </c>
      <c r="BQ45" s="76">
        <f t="shared" si="90"/>
        <v>90</v>
      </c>
      <c r="BR45" s="85">
        <f t="shared" si="91"/>
        <v>0</v>
      </c>
      <c r="BS45" s="76">
        <f t="shared" si="92"/>
        <v>-33</v>
      </c>
      <c r="BT45" s="85">
        <f t="shared" si="93"/>
        <v>-0.26829268292682928</v>
      </c>
      <c r="BU45" s="76">
        <f>SUM(BU39:BU44)</f>
        <v>112</v>
      </c>
      <c r="BV45" s="85">
        <f t="shared" si="94"/>
        <v>0.8035714285714286</v>
      </c>
      <c r="BX45" s="54">
        <f>SUM(BX39:BX44)</f>
        <v>0</v>
      </c>
      <c r="BY45" s="54">
        <f>SUM(BY39:BY44)</f>
        <v>811800</v>
      </c>
      <c r="BZ45" s="54">
        <f>SUM(BZ39:BZ44)</f>
        <v>33657667</v>
      </c>
      <c r="CA45" s="54">
        <f t="shared" si="95"/>
        <v>33657667</v>
      </c>
      <c r="CB45" s="85">
        <f t="shared" si="96"/>
        <v>0</v>
      </c>
      <c r="CC45" s="54">
        <f t="shared" si="97"/>
        <v>32845867</v>
      </c>
      <c r="CD45" s="85">
        <f t="shared" si="98"/>
        <v>40.460540773589557</v>
      </c>
      <c r="CE45" s="54">
        <f>SUM(CE39:CE44)</f>
        <v>739200</v>
      </c>
      <c r="CF45" s="85">
        <f t="shared" si="99"/>
        <v>45.532558170995671</v>
      </c>
      <c r="CH45" s="76">
        <f>SUM(CH39:CH44)</f>
        <v>0</v>
      </c>
      <c r="CI45" s="76">
        <f>SUM(CI39:CI44)</f>
        <v>8</v>
      </c>
      <c r="CJ45" s="76">
        <f>SUM(CJ39:CJ44)</f>
        <v>7</v>
      </c>
      <c r="CK45" s="76">
        <f t="shared" si="100"/>
        <v>7</v>
      </c>
      <c r="CL45" s="85">
        <f t="shared" si="101"/>
        <v>0</v>
      </c>
      <c r="CM45" s="76">
        <f t="shared" si="102"/>
        <v>-1</v>
      </c>
      <c r="CN45" s="85">
        <f t="shared" si="103"/>
        <v>-0.125</v>
      </c>
      <c r="CO45" s="76">
        <f>SUM(CO39:CO44)</f>
        <v>0</v>
      </c>
      <c r="CP45" s="85">
        <f t="shared" si="104"/>
        <v>0</v>
      </c>
      <c r="CR45" s="54">
        <f>SUM(CR39:CR44)</f>
        <v>0</v>
      </c>
      <c r="CS45" s="54">
        <f>SUM(CS39:CS44)</f>
        <v>1213145</v>
      </c>
      <c r="CT45" s="54">
        <f>SUM(CT39:CT44)</f>
        <v>1034625</v>
      </c>
      <c r="CU45" s="54">
        <f t="shared" si="105"/>
        <v>1034625</v>
      </c>
      <c r="CV45" s="85">
        <f t="shared" si="106"/>
        <v>0</v>
      </c>
      <c r="CW45" s="54">
        <f t="shared" si="107"/>
        <v>-178520</v>
      </c>
      <c r="CX45" s="85">
        <f t="shared" si="108"/>
        <v>-0.14715470945352782</v>
      </c>
      <c r="CY45" s="54">
        <f>SUM(CY39:CY44)</f>
        <v>0</v>
      </c>
      <c r="CZ45" s="85">
        <f t="shared" si="109"/>
        <v>0</v>
      </c>
      <c r="DB45" s="76">
        <f>SUM(DB39:DB44)</f>
        <v>0</v>
      </c>
      <c r="DC45" s="76">
        <f>SUM(DC39:DC44)</f>
        <v>26</v>
      </c>
      <c r="DD45" s="76">
        <f>SUM(DD39:DD44)</f>
        <v>19</v>
      </c>
      <c r="DE45" s="76">
        <f t="shared" si="110"/>
        <v>19</v>
      </c>
      <c r="DF45" s="85">
        <f t="shared" si="111"/>
        <v>0</v>
      </c>
      <c r="DG45" s="76">
        <f t="shared" si="112"/>
        <v>-7</v>
      </c>
      <c r="DH45" s="85">
        <f t="shared" si="113"/>
        <v>-0.26923076923076922</v>
      </c>
      <c r="DI45" s="76">
        <f>SUM(DI39:DI44)</f>
        <v>0</v>
      </c>
      <c r="DJ45" s="85">
        <f t="shared" si="114"/>
        <v>0</v>
      </c>
      <c r="DL45" s="54">
        <f>SUM(DL39:DL44)</f>
        <v>0</v>
      </c>
      <c r="DM45" s="54">
        <f>SUM(DM39:DM44)</f>
        <v>2867514</v>
      </c>
      <c r="DN45" s="54">
        <f>SUM(DN39:DN44)</f>
        <v>2095491</v>
      </c>
      <c r="DO45" s="54">
        <f t="shared" si="115"/>
        <v>2095491</v>
      </c>
      <c r="DP45" s="85">
        <f t="shared" si="116"/>
        <v>0</v>
      </c>
      <c r="DQ45" s="54">
        <f t="shared" si="117"/>
        <v>-772023</v>
      </c>
      <c r="DR45" s="85">
        <f t="shared" si="118"/>
        <v>-0.26923076923076922</v>
      </c>
      <c r="DS45" s="54">
        <f>SUM(DS39:DS44)</f>
        <v>0</v>
      </c>
      <c r="DT45" s="85">
        <f t="shared" si="119"/>
        <v>0</v>
      </c>
    </row>
    <row r="46" spans="1:124" ht="17.25" x14ac:dyDescent="0.25">
      <c r="A46" s="10"/>
      <c r="B46" s="180" t="s">
        <v>211</v>
      </c>
      <c r="C46" s="55">
        <v>1007</v>
      </c>
      <c r="D46" s="56" t="s">
        <v>121</v>
      </c>
      <c r="E46" s="36"/>
      <c r="F46" s="77">
        <f>+IFERROR(VLOOKUP($C46,Ventas!$B:$E,4,FALSE),0)</f>
        <v>147</v>
      </c>
      <c r="G46" s="77">
        <f>+IFERROR(VLOOKUP($C46,Ventas!$G:$J,4,FALSE),0)</f>
        <v>21</v>
      </c>
      <c r="H46" s="77">
        <f>+IFERROR(VLOOKUP($C46,Ventas!$L:$O,4,FALSE),0)</f>
        <v>12</v>
      </c>
      <c r="I46" s="77">
        <f t="shared" si="60"/>
        <v>-135</v>
      </c>
      <c r="J46" s="86">
        <f t="shared" si="61"/>
        <v>-0.91836734693877553</v>
      </c>
      <c r="K46" s="77">
        <f t="shared" si="62"/>
        <v>-9</v>
      </c>
      <c r="L46" s="86">
        <f t="shared" si="63"/>
        <v>-0.42857142857142855</v>
      </c>
      <c r="M46" s="77">
        <f>+IFERROR(VLOOKUP($C46,Presupuesto!$B:$E,4,FALSE),0)</f>
        <v>63</v>
      </c>
      <c r="N46" s="86">
        <f t="shared" si="64"/>
        <v>0.19047619047619047</v>
      </c>
      <c r="P46" s="57">
        <f>+IFERROR(VLOOKUP($C46,Ventas!$B:$E,3,FALSE),0)</f>
        <v>14133356</v>
      </c>
      <c r="Q46" s="57">
        <f>+IFERROR(VLOOKUP($C46,Ventas!$G:$J,3,FALSE),0)</f>
        <v>2901014</v>
      </c>
      <c r="R46" s="57">
        <f>+IFERROR(VLOOKUP($C46,Ventas!$L:$O,3,FALSE),0)</f>
        <v>959833</v>
      </c>
      <c r="S46" s="57">
        <f t="shared" si="65"/>
        <v>-13173523</v>
      </c>
      <c r="T46" s="86">
        <f t="shared" si="66"/>
        <v>-0.93208739665228835</v>
      </c>
      <c r="U46" s="57">
        <f t="shared" si="67"/>
        <v>-1941181</v>
      </c>
      <c r="V46" s="86">
        <f t="shared" si="68"/>
        <v>-0.66913879078143024</v>
      </c>
      <c r="W46" s="57">
        <f>+IFERROR(VLOOKUP($C46,Presupuesto!$B:$E,3,FALSE),0)</f>
        <v>7875000</v>
      </c>
      <c r="X46" s="86">
        <f t="shared" si="69"/>
        <v>0.12188355555555555</v>
      </c>
      <c r="Z46" s="77">
        <f>+IFERROR(VLOOKUP($C46,Ventas!$R:$U,4,FALSE),0)</f>
        <v>0</v>
      </c>
      <c r="AA46" s="77">
        <f>+IFERROR(VLOOKUP($C46,Ventas!$W:$Z,4,FALSE),0)</f>
        <v>0</v>
      </c>
      <c r="AB46" s="77">
        <f>+IFERROR(VLOOKUP($C46,Ventas!$AB:$AE,4,FALSE),0)</f>
        <v>0</v>
      </c>
      <c r="AC46" s="77">
        <f t="shared" si="70"/>
        <v>0</v>
      </c>
      <c r="AD46" s="86">
        <f t="shared" si="71"/>
        <v>0</v>
      </c>
      <c r="AE46" s="77">
        <f t="shared" si="72"/>
        <v>0</v>
      </c>
      <c r="AF46" s="86">
        <f t="shared" si="73"/>
        <v>0</v>
      </c>
      <c r="AG46" s="77">
        <f>+IFERROR(VLOOKUP($C46,Presupuesto!$G:$J,4,FALSE),0)</f>
        <v>0</v>
      </c>
      <c r="AH46" s="86">
        <f t="shared" si="74"/>
        <v>0</v>
      </c>
      <c r="AJ46" s="57">
        <f>+IFERROR(VLOOKUP($C46,Ventas!$R:$U,3,FALSE),0)</f>
        <v>0</v>
      </c>
      <c r="AK46" s="57">
        <f>+IFERROR(VLOOKUP($C46,Ventas!$W:$Z,3,FALSE),0)</f>
        <v>0</v>
      </c>
      <c r="AL46" s="57">
        <f>+IFERROR(VLOOKUP($C46,Ventas!$AB:$AE,3,FALSE),0)</f>
        <v>0</v>
      </c>
      <c r="AM46" s="57">
        <f t="shared" si="75"/>
        <v>0</v>
      </c>
      <c r="AN46" s="86">
        <f t="shared" si="76"/>
        <v>0</v>
      </c>
      <c r="AO46" s="57">
        <f t="shared" si="77"/>
        <v>0</v>
      </c>
      <c r="AP46" s="86">
        <f t="shared" si="78"/>
        <v>0</v>
      </c>
      <c r="AQ46" s="57">
        <f>+IFERROR(VLOOKUP($C46,Presupuesto!$G:$J,3,FALSE),0)</f>
        <v>0</v>
      </c>
      <c r="AR46" s="86">
        <f t="shared" si="79"/>
        <v>0</v>
      </c>
      <c r="AT46" s="77">
        <f>+IFERROR(VLOOKUP($C46,Ventas!$AG:$AJ,4,FALSE),0)</f>
        <v>0</v>
      </c>
      <c r="AU46" s="77">
        <f>+IFERROR(VLOOKUP($C46,Ventas!$AL:$AO,4,FALSE),0)</f>
        <v>0</v>
      </c>
      <c r="AV46" s="77">
        <f>+IFERROR(VLOOKUP($C46,Ventas!$AQ:$AT,4,FALSE),0)</f>
        <v>0</v>
      </c>
      <c r="AW46" s="77">
        <f t="shared" si="80"/>
        <v>0</v>
      </c>
      <c r="AX46" s="86">
        <f t="shared" si="81"/>
        <v>0</v>
      </c>
      <c r="AY46" s="77">
        <f t="shared" si="82"/>
        <v>0</v>
      </c>
      <c r="AZ46" s="86">
        <f t="shared" si="83"/>
        <v>0</v>
      </c>
      <c r="BA46" s="77">
        <f>+IFERROR(VLOOKUP($C46,Presupuesto!$L:$O,4,FALSE),0)</f>
        <v>0</v>
      </c>
      <c r="BB46" s="86">
        <f t="shared" si="84"/>
        <v>0</v>
      </c>
      <c r="BD46" s="57">
        <f>+IFERROR(VLOOKUP($C46,Ventas!$AG:$AJ,3,FALSE),0)</f>
        <v>0</v>
      </c>
      <c r="BE46" s="57">
        <f>+IFERROR(VLOOKUP($C46,Ventas!$AL:$AO,3,FALSE),0)</f>
        <v>0</v>
      </c>
      <c r="BF46" s="57">
        <f>+IFERROR(VLOOKUP($C46,Ventas!$AQ:$AT,3,FALSE),0)</f>
        <v>0</v>
      </c>
      <c r="BG46" s="57">
        <f t="shared" si="85"/>
        <v>0</v>
      </c>
      <c r="BH46" s="86">
        <f t="shared" si="86"/>
        <v>0</v>
      </c>
      <c r="BI46" s="57">
        <f t="shared" si="87"/>
        <v>0</v>
      </c>
      <c r="BJ46" s="86">
        <f t="shared" si="88"/>
        <v>0</v>
      </c>
      <c r="BK46" s="57">
        <f>+IFERROR(VLOOKUP($C46,Presupuesto!$L:$O,3,FALSE),0)</f>
        <v>0</v>
      </c>
      <c r="BL46" s="86">
        <f t="shared" si="89"/>
        <v>0</v>
      </c>
      <c r="BN46" s="77">
        <f>+IFERROR(VLOOKUP($C46,Ventas!$AV:$AY,4,FALSE),0)</f>
        <v>0</v>
      </c>
      <c r="BO46" s="77">
        <f>+IFERROR(VLOOKUP($C46,Ventas!$BA:$BD,4,FALSE),0)</f>
        <v>8</v>
      </c>
      <c r="BP46" s="77">
        <f>+IFERROR(VLOOKUP($C46,Ventas!$BF:$BI,4,FALSE),0)</f>
        <v>1</v>
      </c>
      <c r="BQ46" s="77">
        <f t="shared" si="90"/>
        <v>1</v>
      </c>
      <c r="BR46" s="86">
        <f t="shared" si="91"/>
        <v>0</v>
      </c>
      <c r="BS46" s="77">
        <f t="shared" si="92"/>
        <v>-7</v>
      </c>
      <c r="BT46" s="86">
        <f t="shared" si="93"/>
        <v>-0.875</v>
      </c>
      <c r="BU46" s="77">
        <f>+IFERROR(VLOOKUP($C46,Presupuesto!$Q:$T,4,FALSE),0)</f>
        <v>12</v>
      </c>
      <c r="BV46" s="86">
        <f t="shared" si="94"/>
        <v>8.3333333333333329E-2</v>
      </c>
      <c r="BX46" s="57">
        <f>+IFERROR(VLOOKUP($C46,Ventas!$AV:$AY,3,FALSE),0)</f>
        <v>0</v>
      </c>
      <c r="BY46" s="57">
        <f>+IFERROR(VLOOKUP($C46,Ventas!$BA:$BD,3,FALSE),0)</f>
        <v>52800</v>
      </c>
      <c r="BZ46" s="57">
        <f>+IFERROR(VLOOKUP($C46,Ventas!$BF:$BI,3,FALSE),0)</f>
        <v>227702</v>
      </c>
      <c r="CA46" s="57">
        <f t="shared" si="95"/>
        <v>227702</v>
      </c>
      <c r="CB46" s="86">
        <f t="shared" si="96"/>
        <v>0</v>
      </c>
      <c r="CC46" s="57">
        <f t="shared" si="97"/>
        <v>174902</v>
      </c>
      <c r="CD46" s="86">
        <f t="shared" si="98"/>
        <v>3.3125378787878788</v>
      </c>
      <c r="CE46" s="57">
        <f>+IFERROR(VLOOKUP($C46,Presupuesto!$Q:$T,3,FALSE),0)</f>
        <v>79200</v>
      </c>
      <c r="CF46" s="86">
        <f t="shared" si="99"/>
        <v>2.8750252525252527</v>
      </c>
      <c r="CH46" s="77">
        <f>+IFERROR(VLOOKUP($C46,Ventas!$BK:$BN,4,FALSE),0)</f>
        <v>0</v>
      </c>
      <c r="CI46" s="77">
        <f>+IFERROR(VLOOKUP($C46,Ventas!$BP:$BS,4,FALSE),0)</f>
        <v>0</v>
      </c>
      <c r="CJ46" s="77">
        <f>+IFERROR(VLOOKUP($C46,Ventas!$BU:$BX,4,FALSE),0)</f>
        <v>0</v>
      </c>
      <c r="CK46" s="77">
        <f t="shared" si="100"/>
        <v>0</v>
      </c>
      <c r="CL46" s="86">
        <f t="shared" si="101"/>
        <v>0</v>
      </c>
      <c r="CM46" s="77">
        <f t="shared" si="102"/>
        <v>0</v>
      </c>
      <c r="CN46" s="86">
        <f t="shared" si="103"/>
        <v>0</v>
      </c>
      <c r="CO46" s="77">
        <f>+IFERROR(VLOOKUP($C46,Presupuesto!$V:$Y,4,FALSE),0)</f>
        <v>0</v>
      </c>
      <c r="CP46" s="86">
        <f t="shared" si="104"/>
        <v>0</v>
      </c>
      <c r="CR46" s="57">
        <f>+IFERROR(VLOOKUP($C46,Ventas!$BK:$BN,3,FALSE),0)</f>
        <v>0</v>
      </c>
      <c r="CS46" s="57">
        <f>+IFERROR(VLOOKUP($C46,Ventas!$BP:$BS,3,FALSE),0)</f>
        <v>0</v>
      </c>
      <c r="CT46" s="57">
        <f>+IFERROR(VLOOKUP($C46,Ventas!$BU:$BX,3,FALSE),0)</f>
        <v>0</v>
      </c>
      <c r="CU46" s="57">
        <f t="shared" si="105"/>
        <v>0</v>
      </c>
      <c r="CV46" s="86">
        <f t="shared" si="106"/>
        <v>0</v>
      </c>
      <c r="CW46" s="57">
        <f t="shared" si="107"/>
        <v>0</v>
      </c>
      <c r="CX46" s="86">
        <f t="shared" si="108"/>
        <v>0</v>
      </c>
      <c r="CY46" s="57">
        <f>+IFERROR(VLOOKUP($C46,Presupuesto!$V:$Y,3,FALSE),0)</f>
        <v>0</v>
      </c>
      <c r="CZ46" s="86">
        <f t="shared" si="109"/>
        <v>0</v>
      </c>
      <c r="DB46" s="77">
        <f>+IFERROR(VLOOKUP($C46,Ventas!$BZ:$CC,4,FALSE),0)</f>
        <v>0</v>
      </c>
      <c r="DC46" s="77">
        <f>+IFERROR(VLOOKUP($C46,Ventas!$CE:$CH,4,FALSE),0)</f>
        <v>0</v>
      </c>
      <c r="DD46" s="77">
        <f>+IFERROR(VLOOKUP($C46,Ventas!$CJ:$CM,4,FALSE),0)</f>
        <v>0</v>
      </c>
      <c r="DE46" s="77">
        <f t="shared" si="110"/>
        <v>0</v>
      </c>
      <c r="DF46" s="86">
        <f t="shared" si="111"/>
        <v>0</v>
      </c>
      <c r="DG46" s="77">
        <f t="shared" si="112"/>
        <v>0</v>
      </c>
      <c r="DH46" s="86">
        <f t="shared" si="113"/>
        <v>0</v>
      </c>
      <c r="DI46" s="77">
        <f>+IFERROR(VLOOKUP($C46,Presupuesto!$AA:$AD,4,FALSE),0)</f>
        <v>0</v>
      </c>
      <c r="DJ46" s="86">
        <f t="shared" si="114"/>
        <v>0</v>
      </c>
      <c r="DL46" s="57">
        <f>+IFERROR(VLOOKUP($C46,Ventas!$BZ:$CC,3,FALSE),0)</f>
        <v>0</v>
      </c>
      <c r="DM46" s="57">
        <f>+IFERROR(VLOOKUP($C46,Ventas!$CE:$CH,3,FALSE),0)</f>
        <v>0</v>
      </c>
      <c r="DN46" s="57">
        <f>+IFERROR(VLOOKUP($C46,Ventas!$CJ:$CM,3,FALSE),0)</f>
        <v>0</v>
      </c>
      <c r="DO46" s="57">
        <f t="shared" si="115"/>
        <v>0</v>
      </c>
      <c r="DP46" s="86">
        <f t="shared" si="116"/>
        <v>0</v>
      </c>
      <c r="DQ46" s="57">
        <f t="shared" si="117"/>
        <v>0</v>
      </c>
      <c r="DR46" s="86">
        <f t="shared" si="118"/>
        <v>0</v>
      </c>
      <c r="DS46" s="57">
        <f>+IFERROR(VLOOKUP($C46,Presupuesto!$AA:$AD,3,FALSE),0)</f>
        <v>0</v>
      </c>
      <c r="DT46" s="86">
        <f t="shared" si="119"/>
        <v>0</v>
      </c>
    </row>
    <row r="47" spans="1:124" ht="17.25" x14ac:dyDescent="0.25">
      <c r="A47" s="10"/>
      <c r="B47" s="181"/>
      <c r="C47" s="55">
        <v>1046</v>
      </c>
      <c r="D47" s="56" t="s">
        <v>13</v>
      </c>
      <c r="E47" s="36"/>
      <c r="F47" s="77">
        <f>+IFERROR(VLOOKUP($C47,Ventas!$B:$E,4,FALSE),0)</f>
        <v>15</v>
      </c>
      <c r="G47" s="77">
        <f>+IFERROR(VLOOKUP($C47,Ventas!$G:$J,4,FALSE),0)</f>
        <v>40</v>
      </c>
      <c r="H47" s="77">
        <f>+IFERROR(VLOOKUP($C47,Ventas!$L:$O,4,FALSE),0)</f>
        <v>14</v>
      </c>
      <c r="I47" s="77">
        <f t="shared" si="60"/>
        <v>-1</v>
      </c>
      <c r="J47" s="86">
        <f t="shared" si="61"/>
        <v>-6.6666666666666666E-2</v>
      </c>
      <c r="K47" s="77">
        <f t="shared" si="62"/>
        <v>-26</v>
      </c>
      <c r="L47" s="86">
        <f t="shared" si="63"/>
        <v>-0.65</v>
      </c>
      <c r="M47" s="77">
        <f>+IFERROR(VLOOKUP($C47,Presupuesto!$B:$E,4,FALSE),0)</f>
        <v>29</v>
      </c>
      <c r="N47" s="86">
        <f t="shared" si="64"/>
        <v>0.48275862068965519</v>
      </c>
      <c r="P47" s="57">
        <f>+IFERROR(VLOOKUP($C47,Ventas!$B:$E,3,FALSE),0)</f>
        <v>1234980</v>
      </c>
      <c r="Q47" s="57">
        <f>+IFERROR(VLOOKUP($C47,Ventas!$G:$J,3,FALSE),0)</f>
        <v>4916276</v>
      </c>
      <c r="R47" s="57">
        <f>+IFERROR(VLOOKUP($C47,Ventas!$L:$O,3,FALSE),0)</f>
        <v>1339165</v>
      </c>
      <c r="S47" s="57">
        <f t="shared" si="65"/>
        <v>104185</v>
      </c>
      <c r="T47" s="86">
        <f t="shared" si="66"/>
        <v>8.4361690067855349E-2</v>
      </c>
      <c r="U47" s="57">
        <f t="shared" si="67"/>
        <v>-3577111</v>
      </c>
      <c r="V47" s="86">
        <f t="shared" si="68"/>
        <v>-0.72760581383144474</v>
      </c>
      <c r="W47" s="57">
        <f>+IFERROR(VLOOKUP($C47,Presupuesto!$B:$E,3,FALSE),0)</f>
        <v>3625000</v>
      </c>
      <c r="X47" s="86">
        <f t="shared" si="69"/>
        <v>0.36942482758620687</v>
      </c>
      <c r="Z47" s="77">
        <f>+IFERROR(VLOOKUP($C47,Ventas!$R:$U,4,FALSE),0)</f>
        <v>0</v>
      </c>
      <c r="AA47" s="77">
        <f>+IFERROR(VLOOKUP($C47,Ventas!$W:$Z,4,FALSE),0)</f>
        <v>6</v>
      </c>
      <c r="AB47" s="77">
        <f>+IFERROR(VLOOKUP($C47,Ventas!$AB:$AE,4,FALSE),0)</f>
        <v>2</v>
      </c>
      <c r="AC47" s="77">
        <f t="shared" si="70"/>
        <v>2</v>
      </c>
      <c r="AD47" s="86">
        <f t="shared" si="71"/>
        <v>0</v>
      </c>
      <c r="AE47" s="77">
        <f t="shared" si="72"/>
        <v>-4</v>
      </c>
      <c r="AF47" s="86">
        <f t="shared" si="73"/>
        <v>-0.66666666666666663</v>
      </c>
      <c r="AG47" s="77">
        <f>+IFERROR(VLOOKUP($C47,Presupuesto!$G:$J,4,FALSE),0)</f>
        <v>5.5</v>
      </c>
      <c r="AH47" s="86">
        <f t="shared" si="74"/>
        <v>0.36363636363636365</v>
      </c>
      <c r="AJ47" s="57">
        <f>+IFERROR(VLOOKUP($C47,Ventas!$R:$U,3,FALSE),0)</f>
        <v>0</v>
      </c>
      <c r="AK47" s="57">
        <f>+IFERROR(VLOOKUP($C47,Ventas!$W:$Z,3,FALSE),0)</f>
        <v>1286636.96</v>
      </c>
      <c r="AL47" s="57">
        <f>+IFERROR(VLOOKUP($C47,Ventas!$AB:$AE,3,FALSE),0)</f>
        <v>441809</v>
      </c>
      <c r="AM47" s="57">
        <f t="shared" si="75"/>
        <v>441809</v>
      </c>
      <c r="AN47" s="86">
        <f t="shared" si="76"/>
        <v>0</v>
      </c>
      <c r="AO47" s="57">
        <f t="shared" si="77"/>
        <v>-844827.96</v>
      </c>
      <c r="AP47" s="86">
        <f t="shared" si="78"/>
        <v>-0.65661720148315961</v>
      </c>
      <c r="AQ47" s="57">
        <f>+IFERROR(VLOOKUP($C47,Presupuesto!$G:$J,3,FALSE),0)</f>
        <v>1380500</v>
      </c>
      <c r="AR47" s="86">
        <f t="shared" si="79"/>
        <v>0.32003549438609202</v>
      </c>
      <c r="AT47" s="77">
        <f>+IFERROR(VLOOKUP($C47,Ventas!$AG:$AJ,4,FALSE),0)</f>
        <v>0</v>
      </c>
      <c r="AU47" s="77">
        <f>+IFERROR(VLOOKUP($C47,Ventas!$AL:$AO,4,FALSE),0)</f>
        <v>0</v>
      </c>
      <c r="AV47" s="77">
        <f>+IFERROR(VLOOKUP($C47,Ventas!$AQ:$AT,4,FALSE),0)</f>
        <v>0</v>
      </c>
      <c r="AW47" s="77">
        <f t="shared" si="80"/>
        <v>0</v>
      </c>
      <c r="AX47" s="86">
        <f t="shared" si="81"/>
        <v>0</v>
      </c>
      <c r="AY47" s="77">
        <f t="shared" si="82"/>
        <v>0</v>
      </c>
      <c r="AZ47" s="86">
        <f t="shared" si="83"/>
        <v>0</v>
      </c>
      <c r="BA47" s="77">
        <f>+IFERROR(VLOOKUP($C47,Presupuesto!$L:$O,4,FALSE),0)</f>
        <v>0</v>
      </c>
      <c r="BB47" s="86">
        <f t="shared" si="84"/>
        <v>0</v>
      </c>
      <c r="BD47" s="57">
        <f>+IFERROR(VLOOKUP($C47,Ventas!$AG:$AJ,3,FALSE),0)</f>
        <v>0</v>
      </c>
      <c r="BE47" s="57">
        <f>+IFERROR(VLOOKUP($C47,Ventas!$AL:$AO,3,FALSE),0)</f>
        <v>0</v>
      </c>
      <c r="BF47" s="57">
        <f>+IFERROR(VLOOKUP($C47,Ventas!$AQ:$AT,3,FALSE),0)</f>
        <v>0</v>
      </c>
      <c r="BG47" s="57">
        <f t="shared" si="85"/>
        <v>0</v>
      </c>
      <c r="BH47" s="86">
        <f t="shared" si="86"/>
        <v>0</v>
      </c>
      <c r="BI47" s="57">
        <f t="shared" si="87"/>
        <v>0</v>
      </c>
      <c r="BJ47" s="86">
        <f t="shared" si="88"/>
        <v>0</v>
      </c>
      <c r="BK47" s="57">
        <f>+IFERROR(VLOOKUP($C47,Presupuesto!$L:$O,3,FALSE),0)</f>
        <v>0</v>
      </c>
      <c r="BL47" s="86">
        <f t="shared" si="89"/>
        <v>0</v>
      </c>
      <c r="BN47" s="77">
        <f>+IFERROR(VLOOKUP($C47,Ventas!$AV:$AY,4,FALSE),0)</f>
        <v>0</v>
      </c>
      <c r="BO47" s="77">
        <f>+IFERROR(VLOOKUP($C47,Ventas!$BA:$BD,4,FALSE),0)</f>
        <v>27</v>
      </c>
      <c r="BP47" s="77">
        <f>+IFERROR(VLOOKUP($C47,Ventas!$BF:$BI,4,FALSE),0)</f>
        <v>12</v>
      </c>
      <c r="BQ47" s="77">
        <f t="shared" si="90"/>
        <v>12</v>
      </c>
      <c r="BR47" s="86">
        <f t="shared" si="91"/>
        <v>0</v>
      </c>
      <c r="BS47" s="77">
        <f t="shared" si="92"/>
        <v>-15</v>
      </c>
      <c r="BT47" s="86">
        <f t="shared" si="93"/>
        <v>-0.55555555555555558</v>
      </c>
      <c r="BU47" s="77">
        <f>+IFERROR(VLOOKUP($C47,Presupuesto!$Q:$T,4,FALSE),0)</f>
        <v>24</v>
      </c>
      <c r="BV47" s="86">
        <f t="shared" si="94"/>
        <v>0.5</v>
      </c>
      <c r="BX47" s="57">
        <f>+IFERROR(VLOOKUP($C47,Ventas!$AV:$AY,3,FALSE),0)</f>
        <v>0</v>
      </c>
      <c r="BY47" s="57">
        <f>+IFERROR(VLOOKUP($C47,Ventas!$BA:$BD,3,FALSE),0)</f>
        <v>178200</v>
      </c>
      <c r="BZ47" s="57">
        <f>+IFERROR(VLOOKUP($C47,Ventas!$BF:$BI,3,FALSE),0)</f>
        <v>2133037</v>
      </c>
      <c r="CA47" s="57">
        <f t="shared" si="95"/>
        <v>2133037</v>
      </c>
      <c r="CB47" s="86">
        <f t="shared" si="96"/>
        <v>0</v>
      </c>
      <c r="CC47" s="57">
        <f t="shared" si="97"/>
        <v>1954837</v>
      </c>
      <c r="CD47" s="86">
        <f t="shared" si="98"/>
        <v>10.969904601571269</v>
      </c>
      <c r="CE47" s="57">
        <f>+IFERROR(VLOOKUP($C47,Presupuesto!$Q:$T,3,FALSE),0)</f>
        <v>158400</v>
      </c>
      <c r="CF47" s="86">
        <f t="shared" si="99"/>
        <v>13.466142676767676</v>
      </c>
      <c r="CH47" s="77">
        <f>+IFERROR(VLOOKUP($C47,Ventas!$BK:$BN,4,FALSE),0)</f>
        <v>0</v>
      </c>
      <c r="CI47" s="77">
        <f>+IFERROR(VLOOKUP($C47,Ventas!$BP:$BS,4,FALSE),0)</f>
        <v>0</v>
      </c>
      <c r="CJ47" s="77">
        <f>+IFERROR(VLOOKUP($C47,Ventas!$BU:$BX,4,FALSE),0)</f>
        <v>0</v>
      </c>
      <c r="CK47" s="77">
        <f t="shared" si="100"/>
        <v>0</v>
      </c>
      <c r="CL47" s="86">
        <f t="shared" si="101"/>
        <v>0</v>
      </c>
      <c r="CM47" s="77">
        <f t="shared" si="102"/>
        <v>0</v>
      </c>
      <c r="CN47" s="86">
        <f t="shared" si="103"/>
        <v>0</v>
      </c>
      <c r="CO47" s="77">
        <f>+IFERROR(VLOOKUP($C47,Presupuesto!$V:$Y,4,FALSE),0)</f>
        <v>0</v>
      </c>
      <c r="CP47" s="86">
        <f t="shared" si="104"/>
        <v>0</v>
      </c>
      <c r="CR47" s="57">
        <f>+IFERROR(VLOOKUP($C47,Ventas!$BK:$BN,3,FALSE),0)</f>
        <v>0</v>
      </c>
      <c r="CS47" s="57">
        <f>+IFERROR(VLOOKUP($C47,Ventas!$BP:$BS,3,FALSE),0)</f>
        <v>0</v>
      </c>
      <c r="CT47" s="57">
        <f>+IFERROR(VLOOKUP($C47,Ventas!$BU:$BX,3,FALSE),0)</f>
        <v>0</v>
      </c>
      <c r="CU47" s="57">
        <f t="shared" si="105"/>
        <v>0</v>
      </c>
      <c r="CV47" s="86">
        <f t="shared" si="106"/>
        <v>0</v>
      </c>
      <c r="CW47" s="57">
        <f t="shared" si="107"/>
        <v>0</v>
      </c>
      <c r="CX47" s="86">
        <f t="shared" si="108"/>
        <v>0</v>
      </c>
      <c r="CY47" s="57">
        <f>+IFERROR(VLOOKUP($C47,Presupuesto!$V:$Y,3,FALSE),0)</f>
        <v>0</v>
      </c>
      <c r="CZ47" s="86">
        <f t="shared" si="109"/>
        <v>0</v>
      </c>
      <c r="DB47" s="77">
        <f>+IFERROR(VLOOKUP($C47,Ventas!$BZ:$CC,4,FALSE),0)</f>
        <v>0</v>
      </c>
      <c r="DC47" s="77">
        <f>+IFERROR(VLOOKUP($C47,Ventas!$CE:$CH,4,FALSE),0)</f>
        <v>8</v>
      </c>
      <c r="DD47" s="77">
        <f>+IFERROR(VLOOKUP($C47,Ventas!$CJ:$CM,4,FALSE),0)</f>
        <v>6</v>
      </c>
      <c r="DE47" s="77">
        <f t="shared" si="110"/>
        <v>6</v>
      </c>
      <c r="DF47" s="86">
        <f t="shared" si="111"/>
        <v>0</v>
      </c>
      <c r="DG47" s="77">
        <f t="shared" si="112"/>
        <v>-2</v>
      </c>
      <c r="DH47" s="86">
        <f t="shared" si="113"/>
        <v>-0.25</v>
      </c>
      <c r="DI47" s="77">
        <f>+IFERROR(VLOOKUP($C47,Presupuesto!$AA:$AD,4,FALSE),0)</f>
        <v>0</v>
      </c>
      <c r="DJ47" s="86">
        <f t="shared" si="114"/>
        <v>0</v>
      </c>
      <c r="DL47" s="57">
        <f>+IFERROR(VLOOKUP($C47,Ventas!$BZ:$CC,3,FALSE),0)</f>
        <v>0</v>
      </c>
      <c r="DM47" s="57">
        <f>+IFERROR(VLOOKUP($C47,Ventas!$CE:$CH,3,FALSE),0)</f>
        <v>882312</v>
      </c>
      <c r="DN47" s="57">
        <f>+IFERROR(VLOOKUP($C47,Ventas!$CJ:$CM,3,FALSE),0)</f>
        <v>661734</v>
      </c>
      <c r="DO47" s="57">
        <f t="shared" si="115"/>
        <v>661734</v>
      </c>
      <c r="DP47" s="86">
        <f t="shared" si="116"/>
        <v>0</v>
      </c>
      <c r="DQ47" s="57">
        <f t="shared" si="117"/>
        <v>-220578</v>
      </c>
      <c r="DR47" s="86">
        <f t="shared" si="118"/>
        <v>-0.25</v>
      </c>
      <c r="DS47" s="57">
        <f>+IFERROR(VLOOKUP($C47,Presupuesto!$AA:$AD,3,FALSE),0)</f>
        <v>0</v>
      </c>
      <c r="DT47" s="86">
        <f t="shared" si="119"/>
        <v>0</v>
      </c>
    </row>
    <row r="48" spans="1:124" ht="17.25" x14ac:dyDescent="0.25">
      <c r="A48" s="10"/>
      <c r="B48" s="181"/>
      <c r="C48" s="55">
        <v>1058</v>
      </c>
      <c r="D48" s="56" t="s">
        <v>126</v>
      </c>
      <c r="E48" s="36"/>
      <c r="F48" s="77">
        <f>+IFERROR(VLOOKUP($C48,Ventas!$B:$E,4,FALSE),0)</f>
        <v>2</v>
      </c>
      <c r="G48" s="77">
        <f>+IFERROR(VLOOKUP($C48,Ventas!$G:$J,4,FALSE),0)</f>
        <v>20</v>
      </c>
      <c r="H48" s="77">
        <f>+IFERROR(VLOOKUP($C48,Ventas!$L:$O,4,FALSE),0)</f>
        <v>4</v>
      </c>
      <c r="I48" s="77">
        <f t="shared" si="60"/>
        <v>2</v>
      </c>
      <c r="J48" s="86">
        <f t="shared" si="61"/>
        <v>1</v>
      </c>
      <c r="K48" s="77">
        <f t="shared" si="62"/>
        <v>-16</v>
      </c>
      <c r="L48" s="86">
        <f t="shared" si="63"/>
        <v>-0.8</v>
      </c>
      <c r="M48" s="77">
        <f>+IFERROR(VLOOKUP($C48,Presupuesto!$B:$E,4,FALSE),0)</f>
        <v>12</v>
      </c>
      <c r="N48" s="86">
        <f t="shared" si="64"/>
        <v>0.33333333333333331</v>
      </c>
      <c r="P48" s="57">
        <f>+IFERROR(VLOOKUP($C48,Ventas!$B:$E,3,FALSE),0)</f>
        <v>119900</v>
      </c>
      <c r="Q48" s="57">
        <f>+IFERROR(VLOOKUP($C48,Ventas!$G:$J,3,FALSE),0)</f>
        <v>1649730</v>
      </c>
      <c r="R48" s="57">
        <f>+IFERROR(VLOOKUP($C48,Ventas!$L:$O,3,FALSE),0)</f>
        <v>214745</v>
      </c>
      <c r="S48" s="57">
        <f t="shared" si="65"/>
        <v>94845</v>
      </c>
      <c r="T48" s="86">
        <f t="shared" si="66"/>
        <v>0.79103419516263551</v>
      </c>
      <c r="U48" s="57">
        <f t="shared" si="67"/>
        <v>-1434985</v>
      </c>
      <c r="V48" s="86">
        <f t="shared" si="68"/>
        <v>-0.86983021464118371</v>
      </c>
      <c r="W48" s="57">
        <f>+IFERROR(VLOOKUP($C48,Presupuesto!$B:$E,3,FALSE),0)</f>
        <v>1500000</v>
      </c>
      <c r="X48" s="86">
        <f t="shared" si="69"/>
        <v>0.14316333333333334</v>
      </c>
      <c r="Z48" s="77">
        <f>+IFERROR(VLOOKUP($C48,Ventas!$R:$U,4,FALSE),0)</f>
        <v>0</v>
      </c>
      <c r="AA48" s="77">
        <f>+IFERROR(VLOOKUP($C48,Ventas!$W:$Z,4,FALSE),0)</f>
        <v>0</v>
      </c>
      <c r="AB48" s="77">
        <f>+IFERROR(VLOOKUP($C48,Ventas!$AB:$AE,4,FALSE),0)</f>
        <v>0</v>
      </c>
      <c r="AC48" s="77">
        <f t="shared" si="70"/>
        <v>0</v>
      </c>
      <c r="AD48" s="86">
        <f t="shared" si="71"/>
        <v>0</v>
      </c>
      <c r="AE48" s="77">
        <f t="shared" si="72"/>
        <v>0</v>
      </c>
      <c r="AF48" s="86">
        <f t="shared" si="73"/>
        <v>0</v>
      </c>
      <c r="AG48" s="77">
        <f>+IFERROR(VLOOKUP($C48,Presupuesto!$G:$J,4,FALSE),0)</f>
        <v>0</v>
      </c>
      <c r="AH48" s="86">
        <f t="shared" si="74"/>
        <v>0</v>
      </c>
      <c r="AJ48" s="57">
        <f>+IFERROR(VLOOKUP($C48,Ventas!$R:$U,3,FALSE),0)</f>
        <v>0</v>
      </c>
      <c r="AK48" s="57">
        <f>+IFERROR(VLOOKUP($C48,Ventas!$W:$Z,3,FALSE),0)</f>
        <v>0</v>
      </c>
      <c r="AL48" s="57">
        <f>+IFERROR(VLOOKUP($C48,Ventas!$AB:$AE,3,FALSE),0)</f>
        <v>0</v>
      </c>
      <c r="AM48" s="57">
        <f t="shared" si="75"/>
        <v>0</v>
      </c>
      <c r="AN48" s="86">
        <f t="shared" si="76"/>
        <v>0</v>
      </c>
      <c r="AO48" s="57">
        <f t="shared" si="77"/>
        <v>0</v>
      </c>
      <c r="AP48" s="86">
        <f t="shared" si="78"/>
        <v>0</v>
      </c>
      <c r="AQ48" s="57">
        <f>+IFERROR(VLOOKUP($C48,Presupuesto!$G:$J,3,FALSE),0)</f>
        <v>0</v>
      </c>
      <c r="AR48" s="86">
        <f t="shared" si="79"/>
        <v>0</v>
      </c>
      <c r="AT48" s="77">
        <f>+IFERROR(VLOOKUP($C48,Ventas!$AG:$AJ,4,FALSE),0)</f>
        <v>0</v>
      </c>
      <c r="AU48" s="77">
        <f>+IFERROR(VLOOKUP($C48,Ventas!$AL:$AO,4,FALSE),0)</f>
        <v>9</v>
      </c>
      <c r="AV48" s="77">
        <f>+IFERROR(VLOOKUP($C48,Ventas!$AQ:$AT,4,FALSE),0)</f>
        <v>7</v>
      </c>
      <c r="AW48" s="77">
        <f t="shared" si="80"/>
        <v>7</v>
      </c>
      <c r="AX48" s="86">
        <f t="shared" si="81"/>
        <v>0</v>
      </c>
      <c r="AY48" s="77">
        <f t="shared" si="82"/>
        <v>-2</v>
      </c>
      <c r="AZ48" s="86">
        <f t="shared" si="83"/>
        <v>-0.22222222222222221</v>
      </c>
      <c r="BA48" s="77">
        <f>+IFERROR(VLOOKUP($C48,Presupuesto!$L:$O,4,FALSE),0)</f>
        <v>13</v>
      </c>
      <c r="BB48" s="86">
        <f t="shared" si="84"/>
        <v>0.53846153846153844</v>
      </c>
      <c r="BD48" s="57">
        <f>+IFERROR(VLOOKUP($C48,Ventas!$AG:$AJ,3,FALSE),0)</f>
        <v>0</v>
      </c>
      <c r="BE48" s="57">
        <f>+IFERROR(VLOOKUP($C48,Ventas!$AL:$AO,3,FALSE),0)</f>
        <v>4852400</v>
      </c>
      <c r="BF48" s="57">
        <f>+IFERROR(VLOOKUP($C48,Ventas!$AQ:$AT,3,FALSE),0)</f>
        <v>3367050</v>
      </c>
      <c r="BG48" s="57">
        <f t="shared" si="85"/>
        <v>3367050</v>
      </c>
      <c r="BH48" s="86">
        <f t="shared" si="86"/>
        <v>0</v>
      </c>
      <c r="BI48" s="57">
        <f t="shared" si="87"/>
        <v>-1485350</v>
      </c>
      <c r="BJ48" s="86">
        <f t="shared" si="88"/>
        <v>-0.30610625669771657</v>
      </c>
      <c r="BK48" s="57">
        <f>+IFERROR(VLOOKUP($C48,Presupuesto!$L:$O,3,FALSE),0)</f>
        <v>4428571.4285714282</v>
      </c>
      <c r="BL48" s="86">
        <f t="shared" si="89"/>
        <v>0.76030161290322584</v>
      </c>
      <c r="BN48" s="77">
        <f>+IFERROR(VLOOKUP($C48,Ventas!$AV:$AY,4,FALSE),0)</f>
        <v>0</v>
      </c>
      <c r="BO48" s="77">
        <f>+IFERROR(VLOOKUP($C48,Ventas!$BA:$BD,4,FALSE),0)</f>
        <v>37</v>
      </c>
      <c r="BP48" s="77">
        <f>+IFERROR(VLOOKUP($C48,Ventas!$BF:$BI,4,FALSE),0)</f>
        <v>30</v>
      </c>
      <c r="BQ48" s="77">
        <f t="shared" si="90"/>
        <v>30</v>
      </c>
      <c r="BR48" s="86">
        <f t="shared" si="91"/>
        <v>0</v>
      </c>
      <c r="BS48" s="77">
        <f t="shared" si="92"/>
        <v>-7</v>
      </c>
      <c r="BT48" s="86">
        <f t="shared" si="93"/>
        <v>-0.1891891891891892</v>
      </c>
      <c r="BU48" s="77">
        <f>+IFERROR(VLOOKUP($C48,Presupuesto!$Q:$T,4,FALSE),0)</f>
        <v>12</v>
      </c>
      <c r="BV48" s="86">
        <f t="shared" si="94"/>
        <v>2.5</v>
      </c>
      <c r="BX48" s="57">
        <f>+IFERROR(VLOOKUP($C48,Ventas!$AV:$AY,3,FALSE),0)</f>
        <v>0</v>
      </c>
      <c r="BY48" s="57">
        <f>+IFERROR(VLOOKUP($C48,Ventas!$BA:$BD,3,FALSE),0)</f>
        <v>244200</v>
      </c>
      <c r="BZ48" s="57">
        <f>+IFERROR(VLOOKUP($C48,Ventas!$BF:$BI,3,FALSE),0)</f>
        <v>10970679</v>
      </c>
      <c r="CA48" s="57">
        <f t="shared" si="95"/>
        <v>10970679</v>
      </c>
      <c r="CB48" s="86">
        <f t="shared" si="96"/>
        <v>0</v>
      </c>
      <c r="CC48" s="57">
        <f t="shared" si="97"/>
        <v>10726479</v>
      </c>
      <c r="CD48" s="86">
        <f t="shared" si="98"/>
        <v>43.924975429975433</v>
      </c>
      <c r="CE48" s="57">
        <f>+IFERROR(VLOOKUP($C48,Presupuesto!$Q:$T,3,FALSE),0)</f>
        <v>79200</v>
      </c>
      <c r="CF48" s="86">
        <f t="shared" si="99"/>
        <v>138.51867424242425</v>
      </c>
      <c r="CH48" s="77">
        <f>+IFERROR(VLOOKUP($C48,Ventas!$BK:$BN,4,FALSE),0)</f>
        <v>0</v>
      </c>
      <c r="CI48" s="77">
        <f>+IFERROR(VLOOKUP($C48,Ventas!$BP:$BS,4,FALSE),0)</f>
        <v>0</v>
      </c>
      <c r="CJ48" s="77">
        <f>+IFERROR(VLOOKUP($C48,Ventas!$BU:$BX,4,FALSE),0)</f>
        <v>0</v>
      </c>
      <c r="CK48" s="77">
        <f t="shared" si="100"/>
        <v>0</v>
      </c>
      <c r="CL48" s="86">
        <f t="shared" si="101"/>
        <v>0</v>
      </c>
      <c r="CM48" s="77">
        <f t="shared" si="102"/>
        <v>0</v>
      </c>
      <c r="CN48" s="86">
        <f t="shared" si="103"/>
        <v>0</v>
      </c>
      <c r="CO48" s="77">
        <f>+IFERROR(VLOOKUP($C48,Presupuesto!$V:$Y,4,FALSE),0)</f>
        <v>0</v>
      </c>
      <c r="CP48" s="86">
        <f t="shared" si="104"/>
        <v>0</v>
      </c>
      <c r="CR48" s="57">
        <f>+IFERROR(VLOOKUP($C48,Ventas!$BK:$BN,3,FALSE),0)</f>
        <v>0</v>
      </c>
      <c r="CS48" s="57">
        <f>+IFERROR(VLOOKUP($C48,Ventas!$BP:$BS,3,FALSE),0)</f>
        <v>0</v>
      </c>
      <c r="CT48" s="57">
        <f>+IFERROR(VLOOKUP($C48,Ventas!$BU:$BX,3,FALSE),0)</f>
        <v>0</v>
      </c>
      <c r="CU48" s="57">
        <f t="shared" si="105"/>
        <v>0</v>
      </c>
      <c r="CV48" s="86">
        <f t="shared" si="106"/>
        <v>0</v>
      </c>
      <c r="CW48" s="57">
        <f t="shared" si="107"/>
        <v>0</v>
      </c>
      <c r="CX48" s="86">
        <f t="shared" si="108"/>
        <v>0</v>
      </c>
      <c r="CY48" s="57">
        <f>+IFERROR(VLOOKUP($C48,Presupuesto!$V:$Y,3,FALSE),0)</f>
        <v>0</v>
      </c>
      <c r="CZ48" s="86">
        <f t="shared" si="109"/>
        <v>0</v>
      </c>
      <c r="DB48" s="77">
        <f>+IFERROR(VLOOKUP($C48,Ventas!$BZ:$CC,4,FALSE),0)</f>
        <v>0</v>
      </c>
      <c r="DC48" s="77">
        <f>+IFERROR(VLOOKUP($C48,Ventas!$CE:$CH,4,FALSE),0)</f>
        <v>0</v>
      </c>
      <c r="DD48" s="77">
        <f>+IFERROR(VLOOKUP($C48,Ventas!$CJ:$CM,4,FALSE),0)</f>
        <v>0</v>
      </c>
      <c r="DE48" s="77">
        <f t="shared" si="110"/>
        <v>0</v>
      </c>
      <c r="DF48" s="86">
        <f t="shared" si="111"/>
        <v>0</v>
      </c>
      <c r="DG48" s="77">
        <f t="shared" si="112"/>
        <v>0</v>
      </c>
      <c r="DH48" s="86">
        <f t="shared" si="113"/>
        <v>0</v>
      </c>
      <c r="DI48" s="77">
        <f>+IFERROR(VLOOKUP($C48,Presupuesto!$AA:$AD,4,FALSE),0)</f>
        <v>0</v>
      </c>
      <c r="DJ48" s="86">
        <f t="shared" si="114"/>
        <v>0</v>
      </c>
      <c r="DL48" s="57">
        <f>+IFERROR(VLOOKUP($C48,Ventas!$BZ:$CC,3,FALSE),0)</f>
        <v>0</v>
      </c>
      <c r="DM48" s="57">
        <f>+IFERROR(VLOOKUP($C48,Ventas!$CE:$CH,3,FALSE),0)</f>
        <v>0</v>
      </c>
      <c r="DN48" s="57">
        <f>+IFERROR(VLOOKUP($C48,Ventas!$CJ:$CM,3,FALSE),0)</f>
        <v>0</v>
      </c>
      <c r="DO48" s="57">
        <f t="shared" si="115"/>
        <v>0</v>
      </c>
      <c r="DP48" s="86">
        <f t="shared" si="116"/>
        <v>0</v>
      </c>
      <c r="DQ48" s="57">
        <f t="shared" si="117"/>
        <v>0</v>
      </c>
      <c r="DR48" s="86">
        <f t="shared" si="118"/>
        <v>0</v>
      </c>
      <c r="DS48" s="57">
        <f>+IFERROR(VLOOKUP($C48,Presupuesto!$AA:$AD,3,FALSE),0)</f>
        <v>0</v>
      </c>
      <c r="DT48" s="86">
        <f t="shared" si="119"/>
        <v>0</v>
      </c>
    </row>
    <row r="49" spans="1:124" ht="17.25" x14ac:dyDescent="0.25">
      <c r="A49" s="10"/>
      <c r="B49" s="181"/>
      <c r="C49" s="55">
        <v>1185</v>
      </c>
      <c r="D49" s="56" t="s">
        <v>123</v>
      </c>
      <c r="E49" s="36"/>
      <c r="F49" s="77">
        <f>+IFERROR(VLOOKUP($C49,Ventas!$B:$E,4,FALSE),0)</f>
        <v>125</v>
      </c>
      <c r="G49" s="77">
        <f>+IFERROR(VLOOKUP($C49,Ventas!$G:$J,4,FALSE),0)</f>
        <v>27</v>
      </c>
      <c r="H49" s="77">
        <f>+IFERROR(VLOOKUP($C49,Ventas!$L:$O,4,FALSE),0)</f>
        <v>22</v>
      </c>
      <c r="I49" s="77">
        <f t="shared" si="60"/>
        <v>-103</v>
      </c>
      <c r="J49" s="86">
        <f t="shared" si="61"/>
        <v>-0.82399999999999995</v>
      </c>
      <c r="K49" s="77">
        <f t="shared" si="62"/>
        <v>-5</v>
      </c>
      <c r="L49" s="86">
        <f t="shared" si="63"/>
        <v>-0.18518518518518517</v>
      </c>
      <c r="M49" s="77">
        <f>+IFERROR(VLOOKUP($C49,Presupuesto!$B:$E,4,FALSE),0)</f>
        <v>83</v>
      </c>
      <c r="N49" s="86">
        <f t="shared" si="64"/>
        <v>0.26506024096385544</v>
      </c>
      <c r="P49" s="57">
        <f>+IFERROR(VLOOKUP($C49,Ventas!$B:$E,3,FALSE),0)</f>
        <v>11565717</v>
      </c>
      <c r="Q49" s="57">
        <f>+IFERROR(VLOOKUP($C49,Ventas!$G:$J,3,FALSE),0)</f>
        <v>3381429</v>
      </c>
      <c r="R49" s="57">
        <f>+IFERROR(VLOOKUP($C49,Ventas!$L:$O,3,FALSE),0)</f>
        <v>2474785</v>
      </c>
      <c r="S49" s="57">
        <f t="shared" si="65"/>
        <v>-9090932</v>
      </c>
      <c r="T49" s="86">
        <f t="shared" si="66"/>
        <v>-0.78602407442616828</v>
      </c>
      <c r="U49" s="57">
        <f t="shared" si="67"/>
        <v>-906644</v>
      </c>
      <c r="V49" s="86">
        <f t="shared" si="68"/>
        <v>-0.2681245118557864</v>
      </c>
      <c r="W49" s="57">
        <f>+IFERROR(VLOOKUP($C49,Presupuesto!$B:$E,3,FALSE),0)</f>
        <v>10375000</v>
      </c>
      <c r="X49" s="86">
        <f t="shared" si="69"/>
        <v>0.23853349397590362</v>
      </c>
      <c r="Z49" s="77">
        <f>+IFERROR(VLOOKUP($C49,Ventas!$R:$U,4,FALSE),0)</f>
        <v>0</v>
      </c>
      <c r="AA49" s="77">
        <f>+IFERROR(VLOOKUP($C49,Ventas!$W:$Z,4,FALSE),0)</f>
        <v>1</v>
      </c>
      <c r="AB49" s="77">
        <f>+IFERROR(VLOOKUP($C49,Ventas!$AB:$AE,4,FALSE),0)</f>
        <v>0</v>
      </c>
      <c r="AC49" s="77">
        <f t="shared" si="70"/>
        <v>0</v>
      </c>
      <c r="AD49" s="86">
        <f t="shared" si="71"/>
        <v>0</v>
      </c>
      <c r="AE49" s="77">
        <f t="shared" si="72"/>
        <v>-1</v>
      </c>
      <c r="AF49" s="86">
        <f t="shared" si="73"/>
        <v>-1</v>
      </c>
      <c r="AG49" s="77">
        <f>+IFERROR(VLOOKUP($C49,Presupuesto!$G:$J,4,FALSE),0)</f>
        <v>5.5</v>
      </c>
      <c r="AH49" s="86">
        <f t="shared" si="74"/>
        <v>0</v>
      </c>
      <c r="AJ49" s="57">
        <f>+IFERROR(VLOOKUP($C49,Ventas!$R:$U,3,FALSE),0)</f>
        <v>0</v>
      </c>
      <c r="AK49" s="57">
        <f>+IFERROR(VLOOKUP($C49,Ventas!$W:$Z,3,FALSE),0)</f>
        <v>211206.72</v>
      </c>
      <c r="AL49" s="57">
        <f>+IFERROR(VLOOKUP($C49,Ventas!$AB:$AE,3,FALSE),0)</f>
        <v>0</v>
      </c>
      <c r="AM49" s="57">
        <f t="shared" si="75"/>
        <v>0</v>
      </c>
      <c r="AN49" s="86">
        <f t="shared" si="76"/>
        <v>0</v>
      </c>
      <c r="AO49" s="57">
        <f t="shared" si="77"/>
        <v>-211206.72</v>
      </c>
      <c r="AP49" s="86">
        <f t="shared" si="78"/>
        <v>-1</v>
      </c>
      <c r="AQ49" s="57">
        <f>+IFERROR(VLOOKUP($C49,Presupuesto!$G:$J,3,FALSE),0)</f>
        <v>1380500</v>
      </c>
      <c r="AR49" s="86">
        <f t="shared" si="79"/>
        <v>0</v>
      </c>
      <c r="AT49" s="77">
        <f>+IFERROR(VLOOKUP($C49,Ventas!$AG:$AJ,4,FALSE),0)</f>
        <v>0</v>
      </c>
      <c r="AU49" s="77">
        <f>+IFERROR(VLOOKUP($C49,Ventas!$AL:$AO,4,FALSE),0)</f>
        <v>0</v>
      </c>
      <c r="AV49" s="77">
        <f>+IFERROR(VLOOKUP($C49,Ventas!$AQ:$AT,4,FALSE),0)</f>
        <v>0</v>
      </c>
      <c r="AW49" s="77">
        <f t="shared" si="80"/>
        <v>0</v>
      </c>
      <c r="AX49" s="86">
        <f t="shared" si="81"/>
        <v>0</v>
      </c>
      <c r="AY49" s="77">
        <f t="shared" si="82"/>
        <v>0</v>
      </c>
      <c r="AZ49" s="86">
        <f t="shared" si="83"/>
        <v>0</v>
      </c>
      <c r="BA49" s="77">
        <f>+IFERROR(VLOOKUP($C49,Presupuesto!$L:$O,4,FALSE),0)</f>
        <v>0</v>
      </c>
      <c r="BB49" s="86">
        <f t="shared" si="84"/>
        <v>0</v>
      </c>
      <c r="BD49" s="57">
        <f>+IFERROR(VLOOKUP($C49,Ventas!$AG:$AJ,3,FALSE),0)</f>
        <v>0</v>
      </c>
      <c r="BE49" s="57">
        <f>+IFERROR(VLOOKUP($C49,Ventas!$AL:$AO,3,FALSE),0)</f>
        <v>0</v>
      </c>
      <c r="BF49" s="57">
        <f>+IFERROR(VLOOKUP($C49,Ventas!$AQ:$AT,3,FALSE),0)</f>
        <v>0</v>
      </c>
      <c r="BG49" s="57">
        <f t="shared" si="85"/>
        <v>0</v>
      </c>
      <c r="BH49" s="86">
        <f t="shared" si="86"/>
        <v>0</v>
      </c>
      <c r="BI49" s="57">
        <f t="shared" si="87"/>
        <v>0</v>
      </c>
      <c r="BJ49" s="86">
        <f t="shared" si="88"/>
        <v>0</v>
      </c>
      <c r="BK49" s="57">
        <f>+IFERROR(VLOOKUP($C49,Presupuesto!$L:$O,3,FALSE),0)</f>
        <v>0</v>
      </c>
      <c r="BL49" s="86">
        <f t="shared" si="89"/>
        <v>0</v>
      </c>
      <c r="BN49" s="77">
        <f>+IFERROR(VLOOKUP($C49,Ventas!$AV:$AY,4,FALSE),0)</f>
        <v>0</v>
      </c>
      <c r="BO49" s="77">
        <f>+IFERROR(VLOOKUP($C49,Ventas!$BA:$BD,4,FALSE),0)</f>
        <v>13</v>
      </c>
      <c r="BP49" s="77">
        <f>+IFERROR(VLOOKUP($C49,Ventas!$BF:$BI,4,FALSE),0)</f>
        <v>10</v>
      </c>
      <c r="BQ49" s="77">
        <f t="shared" si="90"/>
        <v>10</v>
      </c>
      <c r="BR49" s="86">
        <f t="shared" si="91"/>
        <v>0</v>
      </c>
      <c r="BS49" s="77">
        <f t="shared" si="92"/>
        <v>-3</v>
      </c>
      <c r="BT49" s="86">
        <f t="shared" si="93"/>
        <v>-0.23076923076923078</v>
      </c>
      <c r="BU49" s="77">
        <f>+IFERROR(VLOOKUP($C49,Presupuesto!$Q:$T,4,FALSE),0)</f>
        <v>25</v>
      </c>
      <c r="BV49" s="86">
        <f t="shared" si="94"/>
        <v>0.4</v>
      </c>
      <c r="BX49" s="57">
        <f>+IFERROR(VLOOKUP($C49,Ventas!$AV:$AY,3,FALSE),0)</f>
        <v>0</v>
      </c>
      <c r="BY49" s="57">
        <f>+IFERROR(VLOOKUP($C49,Ventas!$BA:$BD,3,FALSE),0)</f>
        <v>85800</v>
      </c>
      <c r="BZ49" s="57">
        <f>+IFERROR(VLOOKUP($C49,Ventas!$BF:$BI,3,FALSE),0)</f>
        <v>3452434</v>
      </c>
      <c r="CA49" s="57">
        <f t="shared" si="95"/>
        <v>3452434</v>
      </c>
      <c r="CB49" s="86">
        <f t="shared" si="96"/>
        <v>0</v>
      </c>
      <c r="CC49" s="57">
        <f t="shared" si="97"/>
        <v>3366634</v>
      </c>
      <c r="CD49" s="86">
        <f t="shared" si="98"/>
        <v>39.238158508158506</v>
      </c>
      <c r="CE49" s="57">
        <f>+IFERROR(VLOOKUP($C49,Presupuesto!$Q:$T,3,FALSE),0)</f>
        <v>158400</v>
      </c>
      <c r="CF49" s="86">
        <f t="shared" si="99"/>
        <v>21.795669191919192</v>
      </c>
      <c r="CH49" s="77">
        <f>+IFERROR(VLOOKUP($C49,Ventas!$BK:$BN,4,FALSE),0)</f>
        <v>0</v>
      </c>
      <c r="CI49" s="77">
        <f>+IFERROR(VLOOKUP($C49,Ventas!$BP:$BS,4,FALSE),0)</f>
        <v>0</v>
      </c>
      <c r="CJ49" s="77">
        <f>+IFERROR(VLOOKUP($C49,Ventas!$BU:$BX,4,FALSE),0)</f>
        <v>0</v>
      </c>
      <c r="CK49" s="77">
        <f t="shared" si="100"/>
        <v>0</v>
      </c>
      <c r="CL49" s="86">
        <f t="shared" si="101"/>
        <v>0</v>
      </c>
      <c r="CM49" s="77">
        <f t="shared" si="102"/>
        <v>0</v>
      </c>
      <c r="CN49" s="86">
        <f t="shared" si="103"/>
        <v>0</v>
      </c>
      <c r="CO49" s="77">
        <f>+IFERROR(VLOOKUP($C49,Presupuesto!$V:$Y,4,FALSE),0)</f>
        <v>0</v>
      </c>
      <c r="CP49" s="86">
        <f t="shared" si="104"/>
        <v>0</v>
      </c>
      <c r="CR49" s="57">
        <f>+IFERROR(VLOOKUP($C49,Ventas!$BK:$BN,3,FALSE),0)</f>
        <v>0</v>
      </c>
      <c r="CS49" s="57">
        <f>+IFERROR(VLOOKUP($C49,Ventas!$BP:$BS,3,FALSE),0)</f>
        <v>0</v>
      </c>
      <c r="CT49" s="57">
        <f>+IFERROR(VLOOKUP($C49,Ventas!$BU:$BX,3,FALSE),0)</f>
        <v>0</v>
      </c>
      <c r="CU49" s="57">
        <f t="shared" si="105"/>
        <v>0</v>
      </c>
      <c r="CV49" s="86">
        <f t="shared" si="106"/>
        <v>0</v>
      </c>
      <c r="CW49" s="57">
        <f t="shared" si="107"/>
        <v>0</v>
      </c>
      <c r="CX49" s="86">
        <f t="shared" si="108"/>
        <v>0</v>
      </c>
      <c r="CY49" s="57">
        <f>+IFERROR(VLOOKUP($C49,Presupuesto!$V:$Y,3,FALSE),0)</f>
        <v>0</v>
      </c>
      <c r="CZ49" s="86">
        <f t="shared" si="109"/>
        <v>0</v>
      </c>
      <c r="DB49" s="77">
        <f>+IFERROR(VLOOKUP($C49,Ventas!$BZ:$CC,4,FALSE),0)</f>
        <v>0</v>
      </c>
      <c r="DC49" s="77">
        <f>+IFERROR(VLOOKUP($C49,Ventas!$CE:$CH,4,FALSE),0)</f>
        <v>6</v>
      </c>
      <c r="DD49" s="77">
        <f>+IFERROR(VLOOKUP($C49,Ventas!$CJ:$CM,4,FALSE),0)</f>
        <v>6</v>
      </c>
      <c r="DE49" s="77">
        <f t="shared" si="110"/>
        <v>6</v>
      </c>
      <c r="DF49" s="86">
        <f t="shared" si="111"/>
        <v>0</v>
      </c>
      <c r="DG49" s="77">
        <f t="shared" si="112"/>
        <v>0</v>
      </c>
      <c r="DH49" s="86">
        <f t="shared" si="113"/>
        <v>0</v>
      </c>
      <c r="DI49" s="77">
        <f>+IFERROR(VLOOKUP($C49,Presupuesto!$AA:$AD,4,FALSE),0)</f>
        <v>0</v>
      </c>
      <c r="DJ49" s="86">
        <f t="shared" si="114"/>
        <v>0</v>
      </c>
      <c r="DL49" s="57">
        <f>+IFERROR(VLOOKUP($C49,Ventas!$BZ:$CC,3,FALSE),0)</f>
        <v>0</v>
      </c>
      <c r="DM49" s="57">
        <f>+IFERROR(VLOOKUP($C49,Ventas!$CE:$CH,3,FALSE),0)</f>
        <v>661734</v>
      </c>
      <c r="DN49" s="57">
        <f>+IFERROR(VLOOKUP($C49,Ventas!$CJ:$CM,3,FALSE),0)</f>
        <v>661734</v>
      </c>
      <c r="DO49" s="57">
        <f t="shared" si="115"/>
        <v>661734</v>
      </c>
      <c r="DP49" s="86">
        <f t="shared" si="116"/>
        <v>0</v>
      </c>
      <c r="DQ49" s="57">
        <f t="shared" si="117"/>
        <v>0</v>
      </c>
      <c r="DR49" s="86">
        <f t="shared" si="118"/>
        <v>0</v>
      </c>
      <c r="DS49" s="57">
        <f>+IFERROR(VLOOKUP($C49,Presupuesto!$AA:$AD,3,FALSE),0)</f>
        <v>0</v>
      </c>
      <c r="DT49" s="86">
        <f t="shared" si="119"/>
        <v>0</v>
      </c>
    </row>
    <row r="50" spans="1:124" ht="17.25" x14ac:dyDescent="0.25">
      <c r="A50" s="10"/>
      <c r="B50" s="182"/>
      <c r="C50" s="51" t="s">
        <v>107</v>
      </c>
      <c r="D50" s="52"/>
      <c r="E50" s="53"/>
      <c r="F50" s="76">
        <f>SUM(F46:F49)</f>
        <v>289</v>
      </c>
      <c r="G50" s="76">
        <f>SUM(G46:G49)</f>
        <v>108</v>
      </c>
      <c r="H50" s="76">
        <f>SUM(H46:H49)</f>
        <v>52</v>
      </c>
      <c r="I50" s="76">
        <f t="shared" si="60"/>
        <v>-237</v>
      </c>
      <c r="J50" s="85">
        <f t="shared" si="61"/>
        <v>-0.82006920415224915</v>
      </c>
      <c r="K50" s="76">
        <f t="shared" si="62"/>
        <v>-56</v>
      </c>
      <c r="L50" s="85">
        <f t="shared" si="63"/>
        <v>-0.51851851851851849</v>
      </c>
      <c r="M50" s="76">
        <f>SUM(M46:M49)</f>
        <v>187</v>
      </c>
      <c r="N50" s="85">
        <f t="shared" si="64"/>
        <v>0.27807486631016043</v>
      </c>
      <c r="P50" s="54">
        <f>SUM(P46:P49)</f>
        <v>27053953</v>
      </c>
      <c r="Q50" s="54">
        <f>SUM(Q46:Q49)</f>
        <v>12848449</v>
      </c>
      <c r="R50" s="54">
        <f>SUM(R46:R49)</f>
        <v>4988528</v>
      </c>
      <c r="S50" s="54">
        <f t="shared" si="65"/>
        <v>-22065425</v>
      </c>
      <c r="T50" s="85">
        <f t="shared" si="66"/>
        <v>-0.81560816639254163</v>
      </c>
      <c r="U50" s="54">
        <f t="shared" si="67"/>
        <v>-7859921</v>
      </c>
      <c r="V50" s="85">
        <f t="shared" si="68"/>
        <v>-0.61174084124862071</v>
      </c>
      <c r="W50" s="54">
        <f>SUM(W46:W49)</f>
        <v>23375000</v>
      </c>
      <c r="X50" s="85">
        <f t="shared" si="69"/>
        <v>0.21341296256684492</v>
      </c>
      <c r="Z50" s="76">
        <f>SUM(Z46:Z49)</f>
        <v>0</v>
      </c>
      <c r="AA50" s="76">
        <f>SUM(AA46:AA49)</f>
        <v>7</v>
      </c>
      <c r="AB50" s="76">
        <f>SUM(AB46:AB49)</f>
        <v>2</v>
      </c>
      <c r="AC50" s="76">
        <f t="shared" si="70"/>
        <v>2</v>
      </c>
      <c r="AD50" s="85">
        <f t="shared" si="71"/>
        <v>0</v>
      </c>
      <c r="AE50" s="76">
        <f t="shared" si="72"/>
        <v>-5</v>
      </c>
      <c r="AF50" s="85">
        <f t="shared" si="73"/>
        <v>-0.7142857142857143</v>
      </c>
      <c r="AG50" s="76">
        <f>SUM(AG46:AG49)</f>
        <v>11</v>
      </c>
      <c r="AH50" s="85">
        <f t="shared" si="74"/>
        <v>0.18181818181818182</v>
      </c>
      <c r="AJ50" s="54">
        <f>SUM(AJ46:AJ49)</f>
        <v>0</v>
      </c>
      <c r="AK50" s="54">
        <f>SUM(AK46:AK49)</f>
        <v>1497843.68</v>
      </c>
      <c r="AL50" s="54">
        <f>SUM(AL46:AL49)</f>
        <v>441809</v>
      </c>
      <c r="AM50" s="54">
        <f t="shared" si="75"/>
        <v>441809</v>
      </c>
      <c r="AN50" s="85">
        <f t="shared" si="76"/>
        <v>0</v>
      </c>
      <c r="AO50" s="54">
        <f t="shared" si="77"/>
        <v>-1056034.68</v>
      </c>
      <c r="AP50" s="85">
        <f t="shared" si="78"/>
        <v>-0.7050366430761319</v>
      </c>
      <c r="AQ50" s="54">
        <f>SUM(AQ46:AQ49)</f>
        <v>2761000</v>
      </c>
      <c r="AR50" s="85">
        <f t="shared" si="79"/>
        <v>0.16001774719304601</v>
      </c>
      <c r="AT50" s="76">
        <f>SUM(AT46:AT49)</f>
        <v>0</v>
      </c>
      <c r="AU50" s="76">
        <f>SUM(AU46:AU49)</f>
        <v>9</v>
      </c>
      <c r="AV50" s="76">
        <f>SUM(AV46:AV49)</f>
        <v>7</v>
      </c>
      <c r="AW50" s="76">
        <f t="shared" si="80"/>
        <v>7</v>
      </c>
      <c r="AX50" s="85">
        <f t="shared" si="81"/>
        <v>0</v>
      </c>
      <c r="AY50" s="76">
        <f t="shared" si="82"/>
        <v>-2</v>
      </c>
      <c r="AZ50" s="85">
        <f t="shared" si="83"/>
        <v>-0.22222222222222221</v>
      </c>
      <c r="BA50" s="76">
        <f>SUM(BA46:BA49)</f>
        <v>13</v>
      </c>
      <c r="BB50" s="85">
        <f t="shared" si="84"/>
        <v>0.53846153846153844</v>
      </c>
      <c r="BD50" s="54">
        <f>SUM(BD46:BD49)</f>
        <v>0</v>
      </c>
      <c r="BE50" s="54">
        <f>SUM(BE46:BE49)</f>
        <v>4852400</v>
      </c>
      <c r="BF50" s="54">
        <f>SUM(BF46:BF49)</f>
        <v>3367050</v>
      </c>
      <c r="BG50" s="54">
        <f t="shared" si="85"/>
        <v>3367050</v>
      </c>
      <c r="BH50" s="85">
        <f t="shared" si="86"/>
        <v>0</v>
      </c>
      <c r="BI50" s="54">
        <f t="shared" si="87"/>
        <v>-1485350</v>
      </c>
      <c r="BJ50" s="85">
        <f t="shared" si="88"/>
        <v>-0.30610625669771657</v>
      </c>
      <c r="BK50" s="54">
        <f>SUM(BK46:BK49)</f>
        <v>4428571.4285714282</v>
      </c>
      <c r="BL50" s="85">
        <f t="shared" si="89"/>
        <v>0.76030161290322584</v>
      </c>
      <c r="BN50" s="76">
        <f>SUM(BN46:BN49)</f>
        <v>0</v>
      </c>
      <c r="BO50" s="76">
        <f>SUM(BO46:BO49)</f>
        <v>85</v>
      </c>
      <c r="BP50" s="76">
        <f>SUM(BP46:BP49)</f>
        <v>53</v>
      </c>
      <c r="BQ50" s="76">
        <f t="shared" si="90"/>
        <v>53</v>
      </c>
      <c r="BR50" s="85">
        <f t="shared" si="91"/>
        <v>0</v>
      </c>
      <c r="BS50" s="76">
        <f t="shared" si="92"/>
        <v>-32</v>
      </c>
      <c r="BT50" s="85">
        <f t="shared" si="93"/>
        <v>-0.37647058823529411</v>
      </c>
      <c r="BU50" s="76">
        <f>SUM(BU46:BU49)</f>
        <v>73</v>
      </c>
      <c r="BV50" s="85">
        <f t="shared" si="94"/>
        <v>0.72602739726027399</v>
      </c>
      <c r="BX50" s="54">
        <f>SUM(BX46:BX49)</f>
        <v>0</v>
      </c>
      <c r="BY50" s="54">
        <f>SUM(BY46:BY49)</f>
        <v>561000</v>
      </c>
      <c r="BZ50" s="54">
        <f>SUM(BZ46:BZ49)</f>
        <v>16783852</v>
      </c>
      <c r="CA50" s="54">
        <f t="shared" si="95"/>
        <v>16783852</v>
      </c>
      <c r="CB50" s="85">
        <f t="shared" si="96"/>
        <v>0</v>
      </c>
      <c r="CC50" s="54">
        <f t="shared" si="97"/>
        <v>16222852</v>
      </c>
      <c r="CD50" s="85">
        <f t="shared" si="98"/>
        <v>28.917739750445634</v>
      </c>
      <c r="CE50" s="54">
        <f>SUM(CE46:CE49)</f>
        <v>475200</v>
      </c>
      <c r="CF50" s="85">
        <f t="shared" si="99"/>
        <v>35.319553872053874</v>
      </c>
      <c r="CH50" s="76">
        <f>SUM(CH46:CH49)</f>
        <v>0</v>
      </c>
      <c r="CI50" s="76">
        <f>SUM(CI46:CI49)</f>
        <v>0</v>
      </c>
      <c r="CJ50" s="76">
        <f>SUM(CJ46:CJ49)</f>
        <v>0</v>
      </c>
      <c r="CK50" s="76">
        <f t="shared" si="100"/>
        <v>0</v>
      </c>
      <c r="CL50" s="85">
        <f t="shared" si="101"/>
        <v>0</v>
      </c>
      <c r="CM50" s="76">
        <f t="shared" si="102"/>
        <v>0</v>
      </c>
      <c r="CN50" s="85">
        <f t="shared" si="103"/>
        <v>0</v>
      </c>
      <c r="CO50" s="76">
        <f>SUM(CO46:CO49)</f>
        <v>0</v>
      </c>
      <c r="CP50" s="85">
        <f t="shared" si="104"/>
        <v>0</v>
      </c>
      <c r="CR50" s="54">
        <f>SUM(CR46:CR49)</f>
        <v>0</v>
      </c>
      <c r="CS50" s="54">
        <f>SUM(CS46:CS49)</f>
        <v>0</v>
      </c>
      <c r="CT50" s="54">
        <f>SUM(CT46:CT49)</f>
        <v>0</v>
      </c>
      <c r="CU50" s="54">
        <f t="shared" si="105"/>
        <v>0</v>
      </c>
      <c r="CV50" s="85">
        <f t="shared" si="106"/>
        <v>0</v>
      </c>
      <c r="CW50" s="54">
        <f t="shared" si="107"/>
        <v>0</v>
      </c>
      <c r="CX50" s="85">
        <f t="shared" si="108"/>
        <v>0</v>
      </c>
      <c r="CY50" s="54">
        <f>SUM(CY46:CY49)</f>
        <v>0</v>
      </c>
      <c r="CZ50" s="85">
        <f t="shared" si="109"/>
        <v>0</v>
      </c>
      <c r="DB50" s="76">
        <f>SUM(DB46:DB49)</f>
        <v>0</v>
      </c>
      <c r="DC50" s="76">
        <f>SUM(DC46:DC49)</f>
        <v>14</v>
      </c>
      <c r="DD50" s="76">
        <f>SUM(DD46:DD49)</f>
        <v>12</v>
      </c>
      <c r="DE50" s="76">
        <f t="shared" si="110"/>
        <v>12</v>
      </c>
      <c r="DF50" s="85">
        <f t="shared" si="111"/>
        <v>0</v>
      </c>
      <c r="DG50" s="76">
        <f t="shared" si="112"/>
        <v>-2</v>
      </c>
      <c r="DH50" s="85">
        <f t="shared" si="113"/>
        <v>-0.14285714285714285</v>
      </c>
      <c r="DI50" s="76">
        <f>SUM(DI46:DI49)</f>
        <v>0</v>
      </c>
      <c r="DJ50" s="85">
        <f t="shared" si="114"/>
        <v>0</v>
      </c>
      <c r="DL50" s="54">
        <f>SUM(DL46:DL49)</f>
        <v>0</v>
      </c>
      <c r="DM50" s="54">
        <f>SUM(DM46:DM49)</f>
        <v>1544046</v>
      </c>
      <c r="DN50" s="54">
        <f>SUM(DN46:DN49)</f>
        <v>1323468</v>
      </c>
      <c r="DO50" s="54">
        <f t="shared" si="115"/>
        <v>1323468</v>
      </c>
      <c r="DP50" s="85">
        <f t="shared" si="116"/>
        <v>0</v>
      </c>
      <c r="DQ50" s="54">
        <f t="shared" si="117"/>
        <v>-220578</v>
      </c>
      <c r="DR50" s="85">
        <f t="shared" si="118"/>
        <v>-0.14285714285714285</v>
      </c>
      <c r="DS50" s="54">
        <f>SUM(DS46:DS49)</f>
        <v>0</v>
      </c>
      <c r="DT50" s="85">
        <f t="shared" si="119"/>
        <v>0</v>
      </c>
    </row>
    <row r="51" spans="1:124" ht="17.25" x14ac:dyDescent="0.25">
      <c r="A51" s="10"/>
      <c r="B51" s="180" t="s">
        <v>212</v>
      </c>
      <c r="C51" s="55">
        <v>1026</v>
      </c>
      <c r="D51" s="56" t="s">
        <v>124</v>
      </c>
      <c r="E51" s="36"/>
      <c r="F51" s="77">
        <f>+IFERROR(VLOOKUP($C51,Ventas!$B:$E,4,FALSE),0)</f>
        <v>1</v>
      </c>
      <c r="G51" s="77">
        <f>+IFERROR(VLOOKUP($C51,Ventas!$G:$J,4,FALSE),0)</f>
        <v>4</v>
      </c>
      <c r="H51" s="77">
        <f>+IFERROR(VLOOKUP($C51,Ventas!$L:$O,4,FALSE),0)</f>
        <v>5</v>
      </c>
      <c r="I51" s="77">
        <f t="shared" si="60"/>
        <v>4</v>
      </c>
      <c r="J51" s="86">
        <f t="shared" si="61"/>
        <v>4</v>
      </c>
      <c r="K51" s="77">
        <f t="shared" si="62"/>
        <v>1</v>
      </c>
      <c r="L51" s="86">
        <f t="shared" si="63"/>
        <v>0.25</v>
      </c>
      <c r="M51" s="77">
        <f>+IFERROR(VLOOKUP($C51,Presupuesto!$B:$E,4,FALSE),0)</f>
        <v>8</v>
      </c>
      <c r="N51" s="86">
        <f t="shared" si="64"/>
        <v>0.625</v>
      </c>
      <c r="P51" s="57">
        <f>+IFERROR(VLOOKUP($C51,Ventas!$B:$E,3,FALSE),0)</f>
        <v>59950</v>
      </c>
      <c r="Q51" s="57">
        <f>+IFERROR(VLOOKUP($C51,Ventas!$G:$J,3,FALSE),0)</f>
        <v>541135</v>
      </c>
      <c r="R51" s="57">
        <f>+IFERROR(VLOOKUP($C51,Ventas!$L:$O,3,FALSE),0)</f>
        <v>641652</v>
      </c>
      <c r="S51" s="57">
        <f t="shared" si="65"/>
        <v>581702</v>
      </c>
      <c r="T51" s="86">
        <f t="shared" si="66"/>
        <v>9.7031192660550456</v>
      </c>
      <c r="U51" s="57">
        <f t="shared" si="67"/>
        <v>100517</v>
      </c>
      <c r="V51" s="86">
        <f t="shared" si="68"/>
        <v>0.18575216905208497</v>
      </c>
      <c r="W51" s="57">
        <f>+IFERROR(VLOOKUP($C51,Presupuesto!$B:$E,3,FALSE),0)</f>
        <v>1000000</v>
      </c>
      <c r="X51" s="86">
        <f t="shared" si="69"/>
        <v>0.641652</v>
      </c>
      <c r="Z51" s="77">
        <f>+IFERROR(VLOOKUP($C51,Ventas!$R:$U,4,FALSE),0)</f>
        <v>0</v>
      </c>
      <c r="AA51" s="77">
        <f>+IFERROR(VLOOKUP($C51,Ventas!$W:$Z,4,FALSE),0)</f>
        <v>3</v>
      </c>
      <c r="AB51" s="77">
        <f>+IFERROR(VLOOKUP($C51,Ventas!$AB:$AE,4,FALSE),0)</f>
        <v>0</v>
      </c>
      <c r="AC51" s="77">
        <f t="shared" si="70"/>
        <v>0</v>
      </c>
      <c r="AD51" s="86">
        <f t="shared" si="71"/>
        <v>0</v>
      </c>
      <c r="AE51" s="77">
        <f t="shared" si="72"/>
        <v>-3</v>
      </c>
      <c r="AF51" s="86">
        <f t="shared" si="73"/>
        <v>-1</v>
      </c>
      <c r="AG51" s="77">
        <f>+IFERROR(VLOOKUP($C51,Presupuesto!$G:$J,4,FALSE),0)</f>
        <v>7</v>
      </c>
      <c r="AH51" s="86">
        <f t="shared" si="74"/>
        <v>0</v>
      </c>
      <c r="AJ51" s="57">
        <f>+IFERROR(VLOOKUP($C51,Ventas!$R:$U,3,FALSE),0)</f>
        <v>0</v>
      </c>
      <c r="AK51" s="57">
        <f>+IFERROR(VLOOKUP($C51,Ventas!$W:$Z,3,FALSE),0)</f>
        <v>633620.16</v>
      </c>
      <c r="AL51" s="57">
        <f>+IFERROR(VLOOKUP($C51,Ventas!$AB:$AE,3,FALSE),0)</f>
        <v>0</v>
      </c>
      <c r="AM51" s="57">
        <f t="shared" si="75"/>
        <v>0</v>
      </c>
      <c r="AN51" s="86">
        <f t="shared" si="76"/>
        <v>0</v>
      </c>
      <c r="AO51" s="57">
        <f t="shared" si="77"/>
        <v>-633620.16</v>
      </c>
      <c r="AP51" s="86">
        <f t="shared" si="78"/>
        <v>-1</v>
      </c>
      <c r="AQ51" s="57">
        <f>+IFERROR(VLOOKUP($C51,Presupuesto!$G:$J,3,FALSE),0)</f>
        <v>1757000</v>
      </c>
      <c r="AR51" s="86">
        <f t="shared" si="79"/>
        <v>0</v>
      </c>
      <c r="AT51" s="77">
        <f>+IFERROR(VLOOKUP($C51,Ventas!$AG:$AJ,4,FALSE),0)</f>
        <v>0</v>
      </c>
      <c r="AU51" s="77">
        <f>+IFERROR(VLOOKUP($C51,Ventas!$AL:$AO,4,FALSE),0)</f>
        <v>1</v>
      </c>
      <c r="AV51" s="77">
        <f>+IFERROR(VLOOKUP($C51,Ventas!$AQ:$AT,4,FALSE),0)</f>
        <v>0</v>
      </c>
      <c r="AW51" s="77">
        <f t="shared" si="80"/>
        <v>0</v>
      </c>
      <c r="AX51" s="86">
        <f t="shared" si="81"/>
        <v>0</v>
      </c>
      <c r="AY51" s="77">
        <f t="shared" si="82"/>
        <v>-1</v>
      </c>
      <c r="AZ51" s="86">
        <f t="shared" si="83"/>
        <v>-1</v>
      </c>
      <c r="BA51" s="77">
        <f>+IFERROR(VLOOKUP($C51,Presupuesto!$L:$O,4,FALSE),0)</f>
        <v>13</v>
      </c>
      <c r="BB51" s="86">
        <f t="shared" si="84"/>
        <v>0</v>
      </c>
      <c r="BD51" s="57">
        <f>+IFERROR(VLOOKUP($C51,Ventas!$AG:$AJ,3,FALSE),0)</f>
        <v>0</v>
      </c>
      <c r="BE51" s="57">
        <f>+IFERROR(VLOOKUP($C51,Ventas!$AL:$AO,3,FALSE),0)</f>
        <v>377650</v>
      </c>
      <c r="BF51" s="57">
        <f>+IFERROR(VLOOKUP($C51,Ventas!$AQ:$AT,3,FALSE),0)</f>
        <v>0</v>
      </c>
      <c r="BG51" s="57">
        <f t="shared" si="85"/>
        <v>0</v>
      </c>
      <c r="BH51" s="86">
        <f t="shared" si="86"/>
        <v>0</v>
      </c>
      <c r="BI51" s="57">
        <f t="shared" si="87"/>
        <v>-377650</v>
      </c>
      <c r="BJ51" s="86">
        <f t="shared" si="88"/>
        <v>-1</v>
      </c>
      <c r="BK51" s="57">
        <f>+IFERROR(VLOOKUP($C51,Presupuesto!$L:$O,3,FALSE),0)</f>
        <v>4428571.4285714282</v>
      </c>
      <c r="BL51" s="86">
        <f t="shared" si="89"/>
        <v>0</v>
      </c>
      <c r="BN51" s="77">
        <f>+IFERROR(VLOOKUP($C51,Ventas!$AV:$AY,4,FALSE),0)</f>
        <v>0</v>
      </c>
      <c r="BO51" s="77">
        <f>+IFERROR(VLOOKUP($C51,Ventas!$BA:$BD,4,FALSE),0)</f>
        <v>6</v>
      </c>
      <c r="BP51" s="77">
        <f>+IFERROR(VLOOKUP($C51,Ventas!$BF:$BI,4,FALSE),0)</f>
        <v>1</v>
      </c>
      <c r="BQ51" s="77">
        <f t="shared" si="90"/>
        <v>1</v>
      </c>
      <c r="BR51" s="86">
        <f t="shared" si="91"/>
        <v>0</v>
      </c>
      <c r="BS51" s="77">
        <f t="shared" si="92"/>
        <v>-5</v>
      </c>
      <c r="BT51" s="86">
        <f t="shared" si="93"/>
        <v>-0.83333333333333337</v>
      </c>
      <c r="BU51" s="77">
        <f>+IFERROR(VLOOKUP($C51,Presupuesto!$Q:$T,4,FALSE),0)</f>
        <v>10</v>
      </c>
      <c r="BV51" s="86">
        <f t="shared" si="94"/>
        <v>0.1</v>
      </c>
      <c r="BX51" s="57">
        <f>+IFERROR(VLOOKUP($C51,Ventas!$AV:$AY,3,FALSE),0)</f>
        <v>0</v>
      </c>
      <c r="BY51" s="57">
        <f>+IFERROR(VLOOKUP($C51,Ventas!$BA:$BD,3,FALSE),0)</f>
        <v>39600</v>
      </c>
      <c r="BZ51" s="57">
        <f>+IFERROR(VLOOKUP($C51,Ventas!$BF:$BI,3,FALSE),0)</f>
        <v>114504</v>
      </c>
      <c r="CA51" s="57">
        <f t="shared" si="95"/>
        <v>114504</v>
      </c>
      <c r="CB51" s="86">
        <f t="shared" si="96"/>
        <v>0</v>
      </c>
      <c r="CC51" s="57">
        <f t="shared" si="97"/>
        <v>74904</v>
      </c>
      <c r="CD51" s="86">
        <f t="shared" si="98"/>
        <v>1.8915151515151516</v>
      </c>
      <c r="CE51" s="57">
        <f>+IFERROR(VLOOKUP($C51,Presupuesto!$Q:$T,3,FALSE),0)</f>
        <v>66000</v>
      </c>
      <c r="CF51" s="86">
        <f t="shared" si="99"/>
        <v>1.734909090909091</v>
      </c>
      <c r="CH51" s="77">
        <f>+IFERROR(VLOOKUP($C51,Ventas!$BK:$BN,4,FALSE),0)</f>
        <v>0</v>
      </c>
      <c r="CI51" s="77">
        <f>+IFERROR(VLOOKUP($C51,Ventas!$BP:$BS,4,FALSE),0)</f>
        <v>0</v>
      </c>
      <c r="CJ51" s="77">
        <f>+IFERROR(VLOOKUP($C51,Ventas!$BU:$BX,4,FALSE),0)</f>
        <v>0</v>
      </c>
      <c r="CK51" s="77">
        <f t="shared" si="100"/>
        <v>0</v>
      </c>
      <c r="CL51" s="86">
        <f t="shared" si="101"/>
        <v>0</v>
      </c>
      <c r="CM51" s="77">
        <f t="shared" si="102"/>
        <v>0</v>
      </c>
      <c r="CN51" s="86">
        <f t="shared" si="103"/>
        <v>0</v>
      </c>
      <c r="CO51" s="77">
        <f>+IFERROR(VLOOKUP($C51,Presupuesto!$V:$Y,4,FALSE),0)</f>
        <v>0</v>
      </c>
      <c r="CP51" s="86">
        <f t="shared" si="104"/>
        <v>0</v>
      </c>
      <c r="CR51" s="57">
        <f>+IFERROR(VLOOKUP($C51,Ventas!$BK:$BN,3,FALSE),0)</f>
        <v>0</v>
      </c>
      <c r="CS51" s="57">
        <f>+IFERROR(VLOOKUP($C51,Ventas!$BP:$BS,3,FALSE),0)</f>
        <v>0</v>
      </c>
      <c r="CT51" s="57">
        <f>+IFERROR(VLOOKUP($C51,Ventas!$BU:$BX,3,FALSE),0)</f>
        <v>0</v>
      </c>
      <c r="CU51" s="57">
        <f t="shared" si="105"/>
        <v>0</v>
      </c>
      <c r="CV51" s="86">
        <f t="shared" si="106"/>
        <v>0</v>
      </c>
      <c r="CW51" s="57">
        <f t="shared" si="107"/>
        <v>0</v>
      </c>
      <c r="CX51" s="86">
        <f t="shared" si="108"/>
        <v>0</v>
      </c>
      <c r="CY51" s="57">
        <f>+IFERROR(VLOOKUP($C51,Presupuesto!$V:$Y,3,FALSE),0)</f>
        <v>0</v>
      </c>
      <c r="CZ51" s="86">
        <f t="shared" si="109"/>
        <v>0</v>
      </c>
      <c r="DB51" s="77">
        <f>+IFERROR(VLOOKUP($C51,Ventas!$BZ:$CC,4,FALSE),0)</f>
        <v>0</v>
      </c>
      <c r="DC51" s="77">
        <f>+IFERROR(VLOOKUP($C51,Ventas!$CE:$CH,4,FALSE),0)</f>
        <v>0</v>
      </c>
      <c r="DD51" s="77">
        <f>+IFERROR(VLOOKUP($C51,Ventas!$CJ:$CM,4,FALSE),0)</f>
        <v>0</v>
      </c>
      <c r="DE51" s="77">
        <f t="shared" si="110"/>
        <v>0</v>
      </c>
      <c r="DF51" s="86">
        <f t="shared" si="111"/>
        <v>0</v>
      </c>
      <c r="DG51" s="77">
        <f t="shared" si="112"/>
        <v>0</v>
      </c>
      <c r="DH51" s="86">
        <f t="shared" si="113"/>
        <v>0</v>
      </c>
      <c r="DI51" s="77">
        <f>+IFERROR(VLOOKUP($C51,Presupuesto!$AA:$AD,4,FALSE),0)</f>
        <v>0</v>
      </c>
      <c r="DJ51" s="86">
        <f t="shared" si="114"/>
        <v>0</v>
      </c>
      <c r="DL51" s="57">
        <f>+IFERROR(VLOOKUP($C51,Ventas!$BZ:$CC,3,FALSE),0)</f>
        <v>0</v>
      </c>
      <c r="DM51" s="57">
        <f>+IFERROR(VLOOKUP($C51,Ventas!$CE:$CH,3,FALSE),0)</f>
        <v>0</v>
      </c>
      <c r="DN51" s="57">
        <f>+IFERROR(VLOOKUP($C51,Ventas!$CJ:$CM,3,FALSE),0)</f>
        <v>0</v>
      </c>
      <c r="DO51" s="57">
        <f t="shared" si="115"/>
        <v>0</v>
      </c>
      <c r="DP51" s="86">
        <f t="shared" si="116"/>
        <v>0</v>
      </c>
      <c r="DQ51" s="57">
        <f t="shared" si="117"/>
        <v>0</v>
      </c>
      <c r="DR51" s="86">
        <f t="shared" si="118"/>
        <v>0</v>
      </c>
      <c r="DS51" s="57">
        <f>+IFERROR(VLOOKUP($C51,Presupuesto!$AA:$AD,3,FALSE),0)</f>
        <v>0</v>
      </c>
      <c r="DT51" s="86">
        <f t="shared" si="119"/>
        <v>0</v>
      </c>
    </row>
    <row r="52" spans="1:124" ht="17.25" x14ac:dyDescent="0.25">
      <c r="A52" s="10"/>
      <c r="B52" s="181"/>
      <c r="C52" s="55">
        <v>1034</v>
      </c>
      <c r="D52" s="56" t="s">
        <v>130</v>
      </c>
      <c r="E52" s="36"/>
      <c r="F52" s="77">
        <f>+IFERROR(VLOOKUP($C52,Ventas!$B:$E,4,FALSE),0)</f>
        <v>4</v>
      </c>
      <c r="G52" s="77">
        <f>+IFERROR(VLOOKUP($C52,Ventas!$G:$J,4,FALSE),0)</f>
        <v>9</v>
      </c>
      <c r="H52" s="77">
        <f>+IFERROR(VLOOKUP($C52,Ventas!$L:$O,4,FALSE),0)</f>
        <v>6</v>
      </c>
      <c r="I52" s="77">
        <f t="shared" si="60"/>
        <v>2</v>
      </c>
      <c r="J52" s="86">
        <f t="shared" si="61"/>
        <v>0.5</v>
      </c>
      <c r="K52" s="77">
        <f t="shared" si="62"/>
        <v>-3</v>
      </c>
      <c r="L52" s="86">
        <f t="shared" si="63"/>
        <v>-0.33333333333333331</v>
      </c>
      <c r="M52" s="77">
        <f>+IFERROR(VLOOKUP($C52,Presupuesto!$B:$E,4,FALSE),0)</f>
        <v>18</v>
      </c>
      <c r="N52" s="86">
        <f t="shared" si="64"/>
        <v>0.33333333333333331</v>
      </c>
      <c r="P52" s="57">
        <f>+IFERROR(VLOOKUP($C52,Ventas!$B:$E,3,FALSE),0)</f>
        <v>668129</v>
      </c>
      <c r="Q52" s="57">
        <f>+IFERROR(VLOOKUP($C52,Ventas!$G:$J,3,FALSE),0)</f>
        <v>991816</v>
      </c>
      <c r="R52" s="57">
        <f>+IFERROR(VLOOKUP($C52,Ventas!$L:$O,3,FALSE),0)</f>
        <v>421776</v>
      </c>
      <c r="S52" s="57">
        <f t="shared" si="65"/>
        <v>-246353</v>
      </c>
      <c r="T52" s="86">
        <f t="shared" si="66"/>
        <v>-0.36872071112015792</v>
      </c>
      <c r="U52" s="57">
        <f t="shared" si="67"/>
        <v>-570040</v>
      </c>
      <c r="V52" s="86">
        <f t="shared" si="68"/>
        <v>-0.57474370246094031</v>
      </c>
      <c r="W52" s="57">
        <f>+IFERROR(VLOOKUP($C52,Presupuesto!$B:$E,3,FALSE),0)</f>
        <v>2250000</v>
      </c>
      <c r="X52" s="86">
        <f t="shared" si="69"/>
        <v>0.18745600000000001</v>
      </c>
      <c r="Z52" s="77">
        <f>+IFERROR(VLOOKUP($C52,Ventas!$R:$U,4,FALSE),0)</f>
        <v>0</v>
      </c>
      <c r="AA52" s="77">
        <f>+IFERROR(VLOOKUP($C52,Ventas!$W:$Z,4,FALSE),0)</f>
        <v>0</v>
      </c>
      <c r="AB52" s="77">
        <f>+IFERROR(VLOOKUP($C52,Ventas!$AB:$AE,4,FALSE),0)</f>
        <v>0</v>
      </c>
      <c r="AC52" s="77">
        <f t="shared" si="70"/>
        <v>0</v>
      </c>
      <c r="AD52" s="86">
        <f t="shared" si="71"/>
        <v>0</v>
      </c>
      <c r="AE52" s="77">
        <f t="shared" si="72"/>
        <v>0</v>
      </c>
      <c r="AF52" s="86">
        <f t="shared" si="73"/>
        <v>0</v>
      </c>
      <c r="AG52" s="77">
        <f>+IFERROR(VLOOKUP($C52,Presupuesto!$G:$J,4,FALSE),0)</f>
        <v>0</v>
      </c>
      <c r="AH52" s="86">
        <f t="shared" si="74"/>
        <v>0</v>
      </c>
      <c r="AJ52" s="57">
        <f>+IFERROR(VLOOKUP($C52,Ventas!$R:$U,3,FALSE),0)</f>
        <v>0</v>
      </c>
      <c r="AK52" s="57">
        <f>+IFERROR(VLOOKUP($C52,Ventas!$W:$Z,3,FALSE),0)</f>
        <v>0</v>
      </c>
      <c r="AL52" s="57">
        <f>+IFERROR(VLOOKUP($C52,Ventas!$AB:$AE,3,FALSE),0)</f>
        <v>0</v>
      </c>
      <c r="AM52" s="57">
        <f t="shared" si="75"/>
        <v>0</v>
      </c>
      <c r="AN52" s="86">
        <f t="shared" si="76"/>
        <v>0</v>
      </c>
      <c r="AO52" s="57">
        <f t="shared" si="77"/>
        <v>0</v>
      </c>
      <c r="AP52" s="86">
        <f t="shared" si="78"/>
        <v>0</v>
      </c>
      <c r="AQ52" s="57">
        <f>+IFERROR(VLOOKUP($C52,Presupuesto!$G:$J,3,FALSE),0)</f>
        <v>0</v>
      </c>
      <c r="AR52" s="86">
        <f t="shared" si="79"/>
        <v>0</v>
      </c>
      <c r="AT52" s="77">
        <f>+IFERROR(VLOOKUP($C52,Ventas!$AG:$AJ,4,FALSE),0)</f>
        <v>1</v>
      </c>
      <c r="AU52" s="77">
        <f>+IFERROR(VLOOKUP($C52,Ventas!$AL:$AO,4,FALSE),0)</f>
        <v>2</v>
      </c>
      <c r="AV52" s="77">
        <f>+IFERROR(VLOOKUP($C52,Ventas!$AQ:$AT,4,FALSE),0)</f>
        <v>0</v>
      </c>
      <c r="AW52" s="77">
        <f t="shared" si="80"/>
        <v>-1</v>
      </c>
      <c r="AX52" s="86">
        <f t="shared" si="81"/>
        <v>-1</v>
      </c>
      <c r="AY52" s="77">
        <f t="shared" si="82"/>
        <v>-2</v>
      </c>
      <c r="AZ52" s="86">
        <f t="shared" si="83"/>
        <v>-1</v>
      </c>
      <c r="BA52" s="77">
        <f>+IFERROR(VLOOKUP($C52,Presupuesto!$L:$O,4,FALSE),0)</f>
        <v>13</v>
      </c>
      <c r="BB52" s="86">
        <f t="shared" si="84"/>
        <v>0</v>
      </c>
      <c r="BD52" s="57">
        <f>+IFERROR(VLOOKUP($C52,Ventas!$AG:$AJ,3,FALSE),0)</f>
        <v>472950</v>
      </c>
      <c r="BE52" s="57">
        <f>+IFERROR(VLOOKUP($C52,Ventas!$AL:$AO,3,FALSE),0)</f>
        <v>959800</v>
      </c>
      <c r="BF52" s="57">
        <f>+IFERROR(VLOOKUP($C52,Ventas!$AQ:$AT,3,FALSE),0)</f>
        <v>0</v>
      </c>
      <c r="BG52" s="57">
        <f t="shared" si="85"/>
        <v>-472950</v>
      </c>
      <c r="BH52" s="86">
        <f t="shared" si="86"/>
        <v>-1</v>
      </c>
      <c r="BI52" s="57">
        <f t="shared" si="87"/>
        <v>-959800</v>
      </c>
      <c r="BJ52" s="86">
        <f t="shared" si="88"/>
        <v>-1</v>
      </c>
      <c r="BK52" s="57">
        <f>+IFERROR(VLOOKUP($C52,Presupuesto!$L:$O,3,FALSE),0)</f>
        <v>4428571.4285714282</v>
      </c>
      <c r="BL52" s="86">
        <f t="shared" si="89"/>
        <v>0</v>
      </c>
      <c r="BN52" s="77">
        <f>+IFERROR(VLOOKUP($C52,Ventas!$AV:$AY,4,FALSE),0)</f>
        <v>0</v>
      </c>
      <c r="BO52" s="77">
        <f>+IFERROR(VLOOKUP($C52,Ventas!$BA:$BD,4,FALSE),0)</f>
        <v>7</v>
      </c>
      <c r="BP52" s="77">
        <f>+IFERROR(VLOOKUP($C52,Ventas!$BF:$BI,4,FALSE),0)</f>
        <v>4</v>
      </c>
      <c r="BQ52" s="77">
        <f t="shared" si="90"/>
        <v>4</v>
      </c>
      <c r="BR52" s="86">
        <f t="shared" si="91"/>
        <v>0</v>
      </c>
      <c r="BS52" s="77">
        <f t="shared" si="92"/>
        <v>-3</v>
      </c>
      <c r="BT52" s="86">
        <f t="shared" si="93"/>
        <v>-0.42857142857142855</v>
      </c>
      <c r="BU52" s="77">
        <f>+IFERROR(VLOOKUP($C52,Presupuesto!$Q:$T,4,FALSE),0)</f>
        <v>8</v>
      </c>
      <c r="BV52" s="86">
        <f t="shared" si="94"/>
        <v>0.5</v>
      </c>
      <c r="BX52" s="57">
        <f>+IFERROR(VLOOKUP($C52,Ventas!$AV:$AY,3,FALSE),0)</f>
        <v>0</v>
      </c>
      <c r="BY52" s="57">
        <f>+IFERROR(VLOOKUP($C52,Ventas!$BA:$BD,3,FALSE),0)</f>
        <v>46200</v>
      </c>
      <c r="BZ52" s="57">
        <f>+IFERROR(VLOOKUP($C52,Ventas!$BF:$BI,3,FALSE),0)</f>
        <v>519943</v>
      </c>
      <c r="CA52" s="57">
        <f t="shared" si="95"/>
        <v>519943</v>
      </c>
      <c r="CB52" s="86">
        <f t="shared" si="96"/>
        <v>0</v>
      </c>
      <c r="CC52" s="57">
        <f t="shared" si="97"/>
        <v>473743</v>
      </c>
      <c r="CD52" s="86">
        <f t="shared" si="98"/>
        <v>10.25417748917749</v>
      </c>
      <c r="CE52" s="57">
        <f>+IFERROR(VLOOKUP($C52,Presupuesto!$Q:$T,3,FALSE),0)</f>
        <v>52800</v>
      </c>
      <c r="CF52" s="86">
        <f t="shared" si="99"/>
        <v>9.8474053030303033</v>
      </c>
      <c r="CH52" s="77">
        <f>+IFERROR(VLOOKUP($C52,Ventas!$BK:$BN,4,FALSE),0)</f>
        <v>0</v>
      </c>
      <c r="CI52" s="77">
        <f>+IFERROR(VLOOKUP($C52,Ventas!$BP:$BS,4,FALSE),0)</f>
        <v>1</v>
      </c>
      <c r="CJ52" s="77">
        <f>+IFERROR(VLOOKUP($C52,Ventas!$BU:$BX,4,FALSE),0)</f>
        <v>0</v>
      </c>
      <c r="CK52" s="77">
        <f t="shared" si="100"/>
        <v>0</v>
      </c>
      <c r="CL52" s="86">
        <f t="shared" si="101"/>
        <v>0</v>
      </c>
      <c r="CM52" s="77">
        <f t="shared" si="102"/>
        <v>-1</v>
      </c>
      <c r="CN52" s="86">
        <f t="shared" si="103"/>
        <v>-1</v>
      </c>
      <c r="CO52" s="77">
        <f>+IFERROR(VLOOKUP($C52,Presupuesto!$V:$Y,4,FALSE),0)</f>
        <v>0</v>
      </c>
      <c r="CP52" s="86">
        <f t="shared" si="104"/>
        <v>0</v>
      </c>
      <c r="CR52" s="57">
        <f>+IFERROR(VLOOKUP($C52,Ventas!$BK:$BN,3,FALSE),0)</f>
        <v>0</v>
      </c>
      <c r="CS52" s="57">
        <f>+IFERROR(VLOOKUP($C52,Ventas!$BP:$BS,3,FALSE),0)</f>
        <v>79247</v>
      </c>
      <c r="CT52" s="57">
        <f>+IFERROR(VLOOKUP($C52,Ventas!$BU:$BX,3,FALSE),0)</f>
        <v>0</v>
      </c>
      <c r="CU52" s="57">
        <f t="shared" si="105"/>
        <v>0</v>
      </c>
      <c r="CV52" s="86">
        <f t="shared" si="106"/>
        <v>0</v>
      </c>
      <c r="CW52" s="57">
        <f t="shared" si="107"/>
        <v>-79247</v>
      </c>
      <c r="CX52" s="86">
        <f t="shared" si="108"/>
        <v>-1</v>
      </c>
      <c r="CY52" s="57">
        <f>+IFERROR(VLOOKUP($C52,Presupuesto!$V:$Y,3,FALSE),0)</f>
        <v>0</v>
      </c>
      <c r="CZ52" s="86">
        <f t="shared" si="109"/>
        <v>0</v>
      </c>
      <c r="DB52" s="77">
        <f>+IFERROR(VLOOKUP($C52,Ventas!$BZ:$CC,4,FALSE),0)</f>
        <v>0</v>
      </c>
      <c r="DC52" s="77">
        <f>+IFERROR(VLOOKUP($C52,Ventas!$CE:$CH,4,FALSE),0)</f>
        <v>0</v>
      </c>
      <c r="DD52" s="77">
        <f>+IFERROR(VLOOKUP($C52,Ventas!$CJ:$CM,4,FALSE),0)</f>
        <v>0</v>
      </c>
      <c r="DE52" s="77">
        <f t="shared" si="110"/>
        <v>0</v>
      </c>
      <c r="DF52" s="86">
        <f t="shared" si="111"/>
        <v>0</v>
      </c>
      <c r="DG52" s="77">
        <f t="shared" si="112"/>
        <v>0</v>
      </c>
      <c r="DH52" s="86">
        <f t="shared" si="113"/>
        <v>0</v>
      </c>
      <c r="DI52" s="77">
        <f>+IFERROR(VLOOKUP($C52,Presupuesto!$AA:$AD,4,FALSE),0)</f>
        <v>0</v>
      </c>
      <c r="DJ52" s="86">
        <f t="shared" si="114"/>
        <v>0</v>
      </c>
      <c r="DL52" s="57">
        <f>+IFERROR(VLOOKUP($C52,Ventas!$BZ:$CC,3,FALSE),0)</f>
        <v>0</v>
      </c>
      <c r="DM52" s="57">
        <f>+IFERROR(VLOOKUP($C52,Ventas!$CE:$CH,3,FALSE),0)</f>
        <v>0</v>
      </c>
      <c r="DN52" s="57">
        <f>+IFERROR(VLOOKUP($C52,Ventas!$CJ:$CM,3,FALSE),0)</f>
        <v>0</v>
      </c>
      <c r="DO52" s="57">
        <f t="shared" si="115"/>
        <v>0</v>
      </c>
      <c r="DP52" s="86">
        <f t="shared" si="116"/>
        <v>0</v>
      </c>
      <c r="DQ52" s="57">
        <f t="shared" si="117"/>
        <v>0</v>
      </c>
      <c r="DR52" s="86">
        <f t="shared" si="118"/>
        <v>0</v>
      </c>
      <c r="DS52" s="57">
        <f>+IFERROR(VLOOKUP($C52,Presupuesto!$AA:$AD,3,FALSE),0)</f>
        <v>0</v>
      </c>
      <c r="DT52" s="86">
        <f t="shared" si="119"/>
        <v>0</v>
      </c>
    </row>
    <row r="53" spans="1:124" ht="17.25" x14ac:dyDescent="0.25">
      <c r="A53" s="10"/>
      <c r="B53" s="181"/>
      <c r="C53" s="55">
        <v>1045</v>
      </c>
      <c r="D53" s="56" t="s">
        <v>129</v>
      </c>
      <c r="E53" s="36"/>
      <c r="F53" s="77">
        <f>+IFERROR(VLOOKUP($C53,Ventas!$B:$E,4,FALSE),0)</f>
        <v>16</v>
      </c>
      <c r="G53" s="77">
        <f>+IFERROR(VLOOKUP($C53,Ventas!$G:$J,4,FALSE),0)</f>
        <v>20</v>
      </c>
      <c r="H53" s="77">
        <f>+IFERROR(VLOOKUP($C53,Ventas!$L:$O,4,FALSE),0)</f>
        <v>11</v>
      </c>
      <c r="I53" s="77">
        <f t="shared" si="60"/>
        <v>-5</v>
      </c>
      <c r="J53" s="86">
        <f t="shared" si="61"/>
        <v>-0.3125</v>
      </c>
      <c r="K53" s="77">
        <f t="shared" si="62"/>
        <v>-9</v>
      </c>
      <c r="L53" s="86">
        <f t="shared" si="63"/>
        <v>-0.45</v>
      </c>
      <c r="M53" s="77">
        <f>+IFERROR(VLOOKUP($C53,Presupuesto!$B:$E,4,FALSE),0)</f>
        <v>27</v>
      </c>
      <c r="N53" s="86">
        <f t="shared" si="64"/>
        <v>0.40740740740740738</v>
      </c>
      <c r="P53" s="57">
        <f>+IFERROR(VLOOKUP($C53,Ventas!$B:$E,3,FALSE),0)</f>
        <v>1474247</v>
      </c>
      <c r="Q53" s="57">
        <f>+IFERROR(VLOOKUP($C53,Ventas!$G:$J,3,FALSE),0)</f>
        <v>2335959</v>
      </c>
      <c r="R53" s="57">
        <f>+IFERROR(VLOOKUP($C53,Ventas!$L:$O,3,FALSE),0)</f>
        <v>1258796</v>
      </c>
      <c r="S53" s="57">
        <f t="shared" si="65"/>
        <v>-215451</v>
      </c>
      <c r="T53" s="86">
        <f t="shared" si="66"/>
        <v>-0.14614308185806041</v>
      </c>
      <c r="U53" s="57">
        <f t="shared" si="67"/>
        <v>-1077163</v>
      </c>
      <c r="V53" s="86">
        <f t="shared" si="68"/>
        <v>-0.46112239127484689</v>
      </c>
      <c r="W53" s="57">
        <f>+IFERROR(VLOOKUP($C53,Presupuesto!$B:$E,3,FALSE),0)</f>
        <v>3375000</v>
      </c>
      <c r="X53" s="86">
        <f t="shared" si="69"/>
        <v>0.37297659259259258</v>
      </c>
      <c r="Z53" s="77">
        <f>+IFERROR(VLOOKUP($C53,Ventas!$R:$U,4,FALSE),0)</f>
        <v>2</v>
      </c>
      <c r="AA53" s="77">
        <f>+IFERROR(VLOOKUP($C53,Ventas!$W:$Z,4,FALSE),0)</f>
        <v>1</v>
      </c>
      <c r="AB53" s="77">
        <f>+IFERROR(VLOOKUP($C53,Ventas!$AB:$AE,4,FALSE),0)</f>
        <v>1</v>
      </c>
      <c r="AC53" s="77">
        <f t="shared" si="70"/>
        <v>-1</v>
      </c>
      <c r="AD53" s="86">
        <f t="shared" si="71"/>
        <v>-0.5</v>
      </c>
      <c r="AE53" s="77">
        <f t="shared" si="72"/>
        <v>0</v>
      </c>
      <c r="AF53" s="86">
        <f t="shared" si="73"/>
        <v>0</v>
      </c>
      <c r="AG53" s="77">
        <f>+IFERROR(VLOOKUP($C53,Presupuesto!$G:$J,4,FALSE),0)</f>
        <v>5</v>
      </c>
      <c r="AH53" s="86">
        <f t="shared" si="74"/>
        <v>0.2</v>
      </c>
      <c r="AJ53" s="57">
        <f>+IFERROR(VLOOKUP($C53,Ventas!$R:$U,3,FALSE),0)</f>
        <v>422413.44</v>
      </c>
      <c r="AK53" s="57">
        <f>+IFERROR(VLOOKUP($C53,Ventas!$W:$Z,3,FALSE),0)</f>
        <v>211206.72</v>
      </c>
      <c r="AL53" s="57">
        <f>+IFERROR(VLOOKUP($C53,Ventas!$AB:$AE,3,FALSE),0)</f>
        <v>211206</v>
      </c>
      <c r="AM53" s="57">
        <f t="shared" si="75"/>
        <v>-211207.44</v>
      </c>
      <c r="AN53" s="86">
        <f t="shared" si="76"/>
        <v>-0.50000170449122072</v>
      </c>
      <c r="AO53" s="57">
        <f t="shared" si="77"/>
        <v>-0.72000000000116415</v>
      </c>
      <c r="AP53" s="86">
        <f t="shared" si="78"/>
        <v>-3.4089824414732835E-6</v>
      </c>
      <c r="AQ53" s="57">
        <f>+IFERROR(VLOOKUP($C53,Presupuesto!$G:$J,3,FALSE),0)</f>
        <v>1255000</v>
      </c>
      <c r="AR53" s="86">
        <f t="shared" si="79"/>
        <v>0.16829163346613546</v>
      </c>
      <c r="AT53" s="77">
        <f>+IFERROR(VLOOKUP($C53,Ventas!$AG:$AJ,4,FALSE),0)</f>
        <v>7</v>
      </c>
      <c r="AU53" s="77">
        <f>+IFERROR(VLOOKUP($C53,Ventas!$AL:$AO,4,FALSE),0)</f>
        <v>7</v>
      </c>
      <c r="AV53" s="77">
        <f>+IFERROR(VLOOKUP($C53,Ventas!$AQ:$AT,4,FALSE),0)</f>
        <v>0</v>
      </c>
      <c r="AW53" s="77">
        <f t="shared" si="80"/>
        <v>-7</v>
      </c>
      <c r="AX53" s="86">
        <f t="shared" si="81"/>
        <v>-1</v>
      </c>
      <c r="AY53" s="77">
        <f t="shared" si="82"/>
        <v>-7</v>
      </c>
      <c r="AZ53" s="86">
        <f t="shared" si="83"/>
        <v>-1</v>
      </c>
      <c r="BA53" s="77">
        <f>+IFERROR(VLOOKUP($C53,Presupuesto!$L:$O,4,FALSE),0)</f>
        <v>13</v>
      </c>
      <c r="BB53" s="86">
        <f t="shared" si="84"/>
        <v>0</v>
      </c>
      <c r="BD53" s="57">
        <f>+IFERROR(VLOOKUP($C53,Ventas!$AG:$AJ,3,FALSE),0)</f>
        <v>3195450</v>
      </c>
      <c r="BE53" s="57">
        <f>+IFERROR(VLOOKUP($C53,Ventas!$AL:$AO,3,FALSE),0)</f>
        <v>2958350</v>
      </c>
      <c r="BF53" s="57">
        <f>+IFERROR(VLOOKUP($C53,Ventas!$AQ:$AT,3,FALSE),0)</f>
        <v>0</v>
      </c>
      <c r="BG53" s="57">
        <f t="shared" si="85"/>
        <v>-3195450</v>
      </c>
      <c r="BH53" s="86">
        <f t="shared" si="86"/>
        <v>-1</v>
      </c>
      <c r="BI53" s="57">
        <f t="shared" si="87"/>
        <v>-2958350</v>
      </c>
      <c r="BJ53" s="86">
        <f t="shared" si="88"/>
        <v>-1</v>
      </c>
      <c r="BK53" s="57">
        <f>+IFERROR(VLOOKUP($C53,Presupuesto!$L:$O,3,FALSE),0)</f>
        <v>4428571.4285714282</v>
      </c>
      <c r="BL53" s="86">
        <f t="shared" si="89"/>
        <v>0</v>
      </c>
      <c r="BN53" s="77">
        <f>+IFERROR(VLOOKUP($C53,Ventas!$AV:$AY,4,FALSE),0)</f>
        <v>0</v>
      </c>
      <c r="BO53" s="77">
        <f>+IFERROR(VLOOKUP($C53,Ventas!$BA:$BD,4,FALSE),0)</f>
        <v>14</v>
      </c>
      <c r="BP53" s="77">
        <f>+IFERROR(VLOOKUP($C53,Ventas!$BF:$BI,4,FALSE),0)</f>
        <v>1</v>
      </c>
      <c r="BQ53" s="77">
        <f t="shared" si="90"/>
        <v>1</v>
      </c>
      <c r="BR53" s="86">
        <f t="shared" si="91"/>
        <v>0</v>
      </c>
      <c r="BS53" s="77">
        <f t="shared" si="92"/>
        <v>-13</v>
      </c>
      <c r="BT53" s="86">
        <f t="shared" si="93"/>
        <v>-0.9285714285714286</v>
      </c>
      <c r="BU53" s="77">
        <f>+IFERROR(VLOOKUP($C53,Presupuesto!$Q:$T,4,FALSE),0)</f>
        <v>20</v>
      </c>
      <c r="BV53" s="86">
        <f t="shared" si="94"/>
        <v>0.05</v>
      </c>
      <c r="BX53" s="57">
        <f>+IFERROR(VLOOKUP($C53,Ventas!$AV:$AY,3,FALSE),0)</f>
        <v>0</v>
      </c>
      <c r="BY53" s="57">
        <f>+IFERROR(VLOOKUP($C53,Ventas!$BA:$BD,3,FALSE),0)</f>
        <v>92400</v>
      </c>
      <c r="BZ53" s="57">
        <f>+IFERROR(VLOOKUP($C53,Ventas!$BF:$BI,3,FALSE),0)</f>
        <v>1127073</v>
      </c>
      <c r="CA53" s="57">
        <f t="shared" si="95"/>
        <v>1127073</v>
      </c>
      <c r="CB53" s="86">
        <f t="shared" si="96"/>
        <v>0</v>
      </c>
      <c r="CC53" s="57">
        <f t="shared" si="97"/>
        <v>1034673</v>
      </c>
      <c r="CD53" s="86">
        <f t="shared" si="98"/>
        <v>11.197759740259741</v>
      </c>
      <c r="CE53" s="57">
        <f>+IFERROR(VLOOKUP($C53,Presupuesto!$Q:$T,3,FALSE),0)</f>
        <v>132000</v>
      </c>
      <c r="CF53" s="86">
        <f t="shared" si="99"/>
        <v>8.5384318181818184</v>
      </c>
      <c r="CH53" s="77">
        <f>+IFERROR(VLOOKUP($C53,Ventas!$BK:$BN,4,FALSE),0)</f>
        <v>0</v>
      </c>
      <c r="CI53" s="77">
        <f>+IFERROR(VLOOKUP($C53,Ventas!$BP:$BS,4,FALSE),0)</f>
        <v>0</v>
      </c>
      <c r="CJ53" s="77">
        <f>+IFERROR(VLOOKUP($C53,Ventas!$BU:$BX,4,FALSE),0)</f>
        <v>0</v>
      </c>
      <c r="CK53" s="77">
        <f t="shared" si="100"/>
        <v>0</v>
      </c>
      <c r="CL53" s="86">
        <f t="shared" si="101"/>
        <v>0</v>
      </c>
      <c r="CM53" s="77">
        <f t="shared" si="102"/>
        <v>0</v>
      </c>
      <c r="CN53" s="86">
        <f t="shared" si="103"/>
        <v>0</v>
      </c>
      <c r="CO53" s="77">
        <f>+IFERROR(VLOOKUP($C53,Presupuesto!$V:$Y,4,FALSE),0)</f>
        <v>0</v>
      </c>
      <c r="CP53" s="86">
        <f t="shared" si="104"/>
        <v>0</v>
      </c>
      <c r="CR53" s="57">
        <f>+IFERROR(VLOOKUP($C53,Ventas!$BK:$BN,3,FALSE),0)</f>
        <v>0</v>
      </c>
      <c r="CS53" s="57">
        <f>+IFERROR(VLOOKUP($C53,Ventas!$BP:$BS,3,FALSE),0)</f>
        <v>0</v>
      </c>
      <c r="CT53" s="57">
        <f>+IFERROR(VLOOKUP($C53,Ventas!$BU:$BX,3,FALSE),0)</f>
        <v>0</v>
      </c>
      <c r="CU53" s="57">
        <f t="shared" si="105"/>
        <v>0</v>
      </c>
      <c r="CV53" s="86">
        <f t="shared" si="106"/>
        <v>0</v>
      </c>
      <c r="CW53" s="57">
        <f t="shared" si="107"/>
        <v>0</v>
      </c>
      <c r="CX53" s="86">
        <f t="shared" si="108"/>
        <v>0</v>
      </c>
      <c r="CY53" s="57">
        <f>+IFERROR(VLOOKUP($C53,Presupuesto!$V:$Y,3,FALSE),0)</f>
        <v>0</v>
      </c>
      <c r="CZ53" s="86">
        <f t="shared" si="109"/>
        <v>0</v>
      </c>
      <c r="DB53" s="77">
        <f>+IFERROR(VLOOKUP($C53,Ventas!$BZ:$CC,4,FALSE),0)</f>
        <v>0</v>
      </c>
      <c r="DC53" s="77">
        <f>+IFERROR(VLOOKUP($C53,Ventas!$CE:$CH,4,FALSE),0)</f>
        <v>2</v>
      </c>
      <c r="DD53" s="77">
        <f>+IFERROR(VLOOKUP($C53,Ventas!$CJ:$CM,4,FALSE),0)</f>
        <v>0</v>
      </c>
      <c r="DE53" s="77">
        <f t="shared" si="110"/>
        <v>0</v>
      </c>
      <c r="DF53" s="86">
        <f t="shared" si="111"/>
        <v>0</v>
      </c>
      <c r="DG53" s="77">
        <f t="shared" si="112"/>
        <v>-2</v>
      </c>
      <c r="DH53" s="86">
        <f t="shared" si="113"/>
        <v>-1</v>
      </c>
      <c r="DI53" s="77">
        <f>+IFERROR(VLOOKUP($C53,Presupuesto!$AA:$AD,4,FALSE),0)</f>
        <v>0</v>
      </c>
      <c r="DJ53" s="86">
        <f t="shared" si="114"/>
        <v>0</v>
      </c>
      <c r="DL53" s="57">
        <f>+IFERROR(VLOOKUP($C53,Ventas!$BZ:$CC,3,FALSE),0)</f>
        <v>0</v>
      </c>
      <c r="DM53" s="57">
        <f>+IFERROR(VLOOKUP($C53,Ventas!$CE:$CH,3,FALSE),0)</f>
        <v>220578</v>
      </c>
      <c r="DN53" s="57">
        <f>+IFERROR(VLOOKUP($C53,Ventas!$CJ:$CM,3,FALSE),0)</f>
        <v>0</v>
      </c>
      <c r="DO53" s="57">
        <f t="shared" si="115"/>
        <v>0</v>
      </c>
      <c r="DP53" s="86">
        <f t="shared" si="116"/>
        <v>0</v>
      </c>
      <c r="DQ53" s="57">
        <f t="shared" si="117"/>
        <v>-220578</v>
      </c>
      <c r="DR53" s="86">
        <f t="shared" si="118"/>
        <v>-1</v>
      </c>
      <c r="DS53" s="57">
        <f>+IFERROR(VLOOKUP($C53,Presupuesto!$AA:$AD,3,FALSE),0)</f>
        <v>0</v>
      </c>
      <c r="DT53" s="86">
        <f t="shared" si="119"/>
        <v>0</v>
      </c>
    </row>
    <row r="54" spans="1:124" ht="17.25" x14ac:dyDescent="0.25">
      <c r="A54" s="10"/>
      <c r="B54" s="181"/>
      <c r="C54" s="55">
        <v>1010</v>
      </c>
      <c r="D54" s="56" t="s">
        <v>113</v>
      </c>
      <c r="E54" s="36"/>
      <c r="F54" s="77">
        <f>+IFERROR(VLOOKUP($C54,Ventas!$B:$E,4,FALSE),0)</f>
        <v>0</v>
      </c>
      <c r="G54" s="77">
        <f>+IFERROR(VLOOKUP($C54,Ventas!$G:$J,4,FALSE),0)</f>
        <v>0</v>
      </c>
      <c r="H54" s="77">
        <f>+IFERROR(VLOOKUP($C54,Ventas!$L:$O,4,FALSE),0)</f>
        <v>0</v>
      </c>
      <c r="I54" s="77">
        <f t="shared" si="60"/>
        <v>0</v>
      </c>
      <c r="J54" s="86">
        <f t="shared" si="61"/>
        <v>0</v>
      </c>
      <c r="K54" s="77">
        <f t="shared" si="62"/>
        <v>0</v>
      </c>
      <c r="L54" s="86">
        <f t="shared" si="63"/>
        <v>0</v>
      </c>
      <c r="M54" s="77">
        <f>+IFERROR(VLOOKUP($C54,Presupuesto!$B:$E,4,FALSE),0)</f>
        <v>0</v>
      </c>
      <c r="N54" s="86">
        <f t="shared" si="64"/>
        <v>0</v>
      </c>
      <c r="P54" s="57">
        <f>+IFERROR(VLOOKUP($C54,Ventas!$B:$E,3,FALSE),0)</f>
        <v>0</v>
      </c>
      <c r="Q54" s="57">
        <f>+IFERROR(VLOOKUP($C54,Ventas!$G:$J,3,FALSE),0)</f>
        <v>0</v>
      </c>
      <c r="R54" s="57">
        <f>+IFERROR(VLOOKUP($C54,Ventas!$L:$O,3,FALSE),0)</f>
        <v>0</v>
      </c>
      <c r="S54" s="57">
        <f t="shared" si="65"/>
        <v>0</v>
      </c>
      <c r="T54" s="86">
        <f t="shared" si="66"/>
        <v>0</v>
      </c>
      <c r="U54" s="57">
        <f t="shared" si="67"/>
        <v>0</v>
      </c>
      <c r="V54" s="86">
        <f t="shared" si="68"/>
        <v>0</v>
      </c>
      <c r="W54" s="57">
        <f>+IFERROR(VLOOKUP($C54,Presupuesto!$B:$E,3,FALSE),0)</f>
        <v>0</v>
      </c>
      <c r="X54" s="86">
        <f t="shared" si="69"/>
        <v>0</v>
      </c>
      <c r="Z54" s="77">
        <f>+IFERROR(VLOOKUP($C54,Ventas!$R:$U,4,FALSE),0)</f>
        <v>0</v>
      </c>
      <c r="AA54" s="77">
        <f>+IFERROR(VLOOKUP($C54,Ventas!$W:$Z,4,FALSE),0)</f>
        <v>0</v>
      </c>
      <c r="AB54" s="77">
        <f>+IFERROR(VLOOKUP($C54,Ventas!$AB:$AE,4,FALSE),0)</f>
        <v>0</v>
      </c>
      <c r="AC54" s="77">
        <f t="shared" si="70"/>
        <v>0</v>
      </c>
      <c r="AD54" s="86">
        <f t="shared" si="71"/>
        <v>0</v>
      </c>
      <c r="AE54" s="77">
        <f t="shared" si="72"/>
        <v>0</v>
      </c>
      <c r="AF54" s="86">
        <f t="shared" si="73"/>
        <v>0</v>
      </c>
      <c r="AG54" s="77">
        <f>+IFERROR(VLOOKUP($C54,Presupuesto!$G:$J,4,FALSE),0)</f>
        <v>0</v>
      </c>
      <c r="AH54" s="86">
        <f t="shared" si="74"/>
        <v>0</v>
      </c>
      <c r="AJ54" s="57">
        <f>+IFERROR(VLOOKUP($C54,Ventas!$R:$U,3,FALSE),0)</f>
        <v>0</v>
      </c>
      <c r="AK54" s="57">
        <f>+IFERROR(VLOOKUP($C54,Ventas!$W:$Z,3,FALSE),0)</f>
        <v>0</v>
      </c>
      <c r="AL54" s="57">
        <f>+IFERROR(VLOOKUP($C54,Ventas!$AB:$AE,3,FALSE),0)</f>
        <v>0</v>
      </c>
      <c r="AM54" s="57">
        <f t="shared" si="75"/>
        <v>0</v>
      </c>
      <c r="AN54" s="86">
        <f t="shared" si="76"/>
        <v>0</v>
      </c>
      <c r="AO54" s="57">
        <f t="shared" si="77"/>
        <v>0</v>
      </c>
      <c r="AP54" s="86">
        <f t="shared" si="78"/>
        <v>0</v>
      </c>
      <c r="AQ54" s="57">
        <f>+IFERROR(VLOOKUP($C54,Presupuesto!$G:$J,3,FALSE),0)</f>
        <v>0</v>
      </c>
      <c r="AR54" s="86">
        <f t="shared" si="79"/>
        <v>0</v>
      </c>
      <c r="AT54" s="77">
        <f>+IFERROR(VLOOKUP($C54,Ventas!$AG:$AJ,4,FALSE),0)</f>
        <v>0</v>
      </c>
      <c r="AU54" s="77">
        <f>+IFERROR(VLOOKUP($C54,Ventas!$AL:$AO,4,FALSE),0)</f>
        <v>0</v>
      </c>
      <c r="AV54" s="77">
        <f>+IFERROR(VLOOKUP($C54,Ventas!$AQ:$AT,4,FALSE),0)</f>
        <v>0</v>
      </c>
      <c r="AW54" s="77">
        <f t="shared" si="80"/>
        <v>0</v>
      </c>
      <c r="AX54" s="86">
        <f t="shared" si="81"/>
        <v>0</v>
      </c>
      <c r="AY54" s="77">
        <f t="shared" si="82"/>
        <v>0</v>
      </c>
      <c r="AZ54" s="86">
        <f t="shared" si="83"/>
        <v>0</v>
      </c>
      <c r="BA54" s="77">
        <f>+IFERROR(VLOOKUP($C54,Presupuesto!$L:$O,4,FALSE),0)</f>
        <v>13</v>
      </c>
      <c r="BB54" s="86">
        <f t="shared" si="84"/>
        <v>0</v>
      </c>
      <c r="BD54" s="57">
        <f>+IFERROR(VLOOKUP($C54,Ventas!$AG:$AJ,3,FALSE),0)</f>
        <v>0</v>
      </c>
      <c r="BE54" s="57">
        <f>+IFERROR(VLOOKUP($C54,Ventas!$AL:$AO,3,FALSE),0)</f>
        <v>0</v>
      </c>
      <c r="BF54" s="57">
        <f>+IFERROR(VLOOKUP($C54,Ventas!$AQ:$AT,3,FALSE),0)</f>
        <v>0</v>
      </c>
      <c r="BG54" s="57">
        <f t="shared" si="85"/>
        <v>0</v>
      </c>
      <c r="BH54" s="86">
        <f t="shared" si="86"/>
        <v>0</v>
      </c>
      <c r="BI54" s="57">
        <f t="shared" si="87"/>
        <v>0</v>
      </c>
      <c r="BJ54" s="86">
        <f t="shared" si="88"/>
        <v>0</v>
      </c>
      <c r="BK54" s="57">
        <f>+IFERROR(VLOOKUP($C54,Presupuesto!$L:$O,3,FALSE),0)</f>
        <v>4428571.4285714282</v>
      </c>
      <c r="BL54" s="86">
        <f t="shared" si="89"/>
        <v>0</v>
      </c>
      <c r="BN54" s="77">
        <f>+IFERROR(VLOOKUP($C54,Ventas!$AV:$AY,4,FALSE),0)</f>
        <v>0</v>
      </c>
      <c r="BO54" s="77">
        <f>+IFERROR(VLOOKUP($C54,Ventas!$BA:$BD,4,FALSE),0)</f>
        <v>0</v>
      </c>
      <c r="BP54" s="77">
        <f>+IFERROR(VLOOKUP($C54,Ventas!$BF:$BI,4,FALSE),0)</f>
        <v>0</v>
      </c>
      <c r="BQ54" s="77">
        <f t="shared" si="90"/>
        <v>0</v>
      </c>
      <c r="BR54" s="86">
        <f t="shared" si="91"/>
        <v>0</v>
      </c>
      <c r="BS54" s="77">
        <f t="shared" si="92"/>
        <v>0</v>
      </c>
      <c r="BT54" s="86">
        <f t="shared" si="93"/>
        <v>0</v>
      </c>
      <c r="BU54" s="77">
        <f>+IFERROR(VLOOKUP($C54,Presupuesto!$Q:$T,4,FALSE),0)</f>
        <v>0</v>
      </c>
      <c r="BV54" s="86">
        <f t="shared" si="94"/>
        <v>0</v>
      </c>
      <c r="BX54" s="57">
        <f>+IFERROR(VLOOKUP($C54,Ventas!$AV:$AY,3,FALSE),0)</f>
        <v>0</v>
      </c>
      <c r="BY54" s="57">
        <f>+IFERROR(VLOOKUP($C54,Ventas!$BA:$BD,3,FALSE),0)</f>
        <v>0</v>
      </c>
      <c r="BZ54" s="57">
        <f>+IFERROR(VLOOKUP($C54,Ventas!$BF:$BI,3,FALSE),0)</f>
        <v>0</v>
      </c>
      <c r="CA54" s="57">
        <f t="shared" si="95"/>
        <v>0</v>
      </c>
      <c r="CB54" s="86">
        <f t="shared" si="96"/>
        <v>0</v>
      </c>
      <c r="CC54" s="57">
        <f t="shared" si="97"/>
        <v>0</v>
      </c>
      <c r="CD54" s="86">
        <f t="shared" si="98"/>
        <v>0</v>
      </c>
      <c r="CE54" s="57">
        <f>+IFERROR(VLOOKUP($C54,Presupuesto!$Q:$T,3,FALSE),0)</f>
        <v>0</v>
      </c>
      <c r="CF54" s="86">
        <f t="shared" si="99"/>
        <v>0</v>
      </c>
      <c r="CH54" s="77">
        <f>+IFERROR(VLOOKUP($C54,Ventas!$BK:$BN,4,FALSE),0)</f>
        <v>0</v>
      </c>
      <c r="CI54" s="77">
        <f>+IFERROR(VLOOKUP($C54,Ventas!$BP:$BS,4,FALSE),0)</f>
        <v>0</v>
      </c>
      <c r="CJ54" s="77">
        <f>+IFERROR(VLOOKUP($C54,Ventas!$BU:$BX,4,FALSE),0)</f>
        <v>0</v>
      </c>
      <c r="CK54" s="77">
        <f t="shared" si="100"/>
        <v>0</v>
      </c>
      <c r="CL54" s="86">
        <f t="shared" si="101"/>
        <v>0</v>
      </c>
      <c r="CM54" s="77">
        <f t="shared" si="102"/>
        <v>0</v>
      </c>
      <c r="CN54" s="86">
        <f t="shared" si="103"/>
        <v>0</v>
      </c>
      <c r="CO54" s="77">
        <f>+IFERROR(VLOOKUP($C54,Presupuesto!$V:$Y,4,FALSE),0)</f>
        <v>0</v>
      </c>
      <c r="CP54" s="86">
        <f t="shared" si="104"/>
        <v>0</v>
      </c>
      <c r="CR54" s="57">
        <f>+IFERROR(VLOOKUP($C54,Ventas!$BK:$BN,3,FALSE),0)</f>
        <v>0</v>
      </c>
      <c r="CS54" s="57">
        <f>+IFERROR(VLOOKUP($C54,Ventas!$BP:$BS,3,FALSE),0)</f>
        <v>0</v>
      </c>
      <c r="CT54" s="57">
        <f>+IFERROR(VLOOKUP($C54,Ventas!$BU:$BX,3,FALSE),0)</f>
        <v>0</v>
      </c>
      <c r="CU54" s="57">
        <f t="shared" si="105"/>
        <v>0</v>
      </c>
      <c r="CV54" s="86">
        <f t="shared" si="106"/>
        <v>0</v>
      </c>
      <c r="CW54" s="57">
        <f t="shared" si="107"/>
        <v>0</v>
      </c>
      <c r="CX54" s="86">
        <f t="shared" si="108"/>
        <v>0</v>
      </c>
      <c r="CY54" s="57">
        <f>+IFERROR(VLOOKUP($C54,Presupuesto!$V:$Y,3,FALSE),0)</f>
        <v>0</v>
      </c>
      <c r="CZ54" s="86">
        <f t="shared" si="109"/>
        <v>0</v>
      </c>
      <c r="DB54" s="77">
        <f>+IFERROR(VLOOKUP($C54,Ventas!$BZ:$CC,4,FALSE),0)</f>
        <v>0</v>
      </c>
      <c r="DC54" s="77">
        <f>+IFERROR(VLOOKUP($C54,Ventas!$CE:$CH,4,FALSE),0)</f>
        <v>0</v>
      </c>
      <c r="DD54" s="77">
        <f>+IFERROR(VLOOKUP($C54,Ventas!$CJ:$CM,4,FALSE),0)</f>
        <v>0</v>
      </c>
      <c r="DE54" s="77">
        <f t="shared" si="110"/>
        <v>0</v>
      </c>
      <c r="DF54" s="86">
        <f t="shared" si="111"/>
        <v>0</v>
      </c>
      <c r="DG54" s="77">
        <f t="shared" si="112"/>
        <v>0</v>
      </c>
      <c r="DH54" s="86">
        <f t="shared" si="113"/>
        <v>0</v>
      </c>
      <c r="DI54" s="77">
        <f>+IFERROR(VLOOKUP($C54,Presupuesto!$AA:$AD,4,FALSE),0)</f>
        <v>0</v>
      </c>
      <c r="DJ54" s="86">
        <f t="shared" si="114"/>
        <v>0</v>
      </c>
      <c r="DL54" s="57">
        <f>+IFERROR(VLOOKUP($C54,Ventas!$BZ:$CC,3,FALSE),0)</f>
        <v>0</v>
      </c>
      <c r="DM54" s="57">
        <f>+IFERROR(VLOOKUP($C54,Ventas!$CE:$CH,3,FALSE),0)</f>
        <v>0</v>
      </c>
      <c r="DN54" s="57">
        <f>+IFERROR(VLOOKUP($C54,Ventas!$CJ:$CM,3,FALSE),0)</f>
        <v>0</v>
      </c>
      <c r="DO54" s="57">
        <f t="shared" si="115"/>
        <v>0</v>
      </c>
      <c r="DP54" s="86">
        <f t="shared" si="116"/>
        <v>0</v>
      </c>
      <c r="DQ54" s="57">
        <f t="shared" si="117"/>
        <v>0</v>
      </c>
      <c r="DR54" s="86">
        <f t="shared" si="118"/>
        <v>0</v>
      </c>
      <c r="DS54" s="57">
        <f>+IFERROR(VLOOKUP($C54,Presupuesto!$AA:$AD,3,FALSE),0)</f>
        <v>0</v>
      </c>
      <c r="DT54" s="86">
        <f t="shared" si="119"/>
        <v>0</v>
      </c>
    </row>
    <row r="55" spans="1:124" ht="17.25" x14ac:dyDescent="0.25">
      <c r="A55" s="10"/>
      <c r="B55" s="181"/>
      <c r="C55" s="55">
        <v>1246</v>
      </c>
      <c r="D55" s="56" t="s">
        <v>15</v>
      </c>
      <c r="E55" s="36"/>
      <c r="F55" s="77">
        <f>+IFERROR(VLOOKUP($C55,Ventas!$B:$E,4,FALSE),0)</f>
        <v>15</v>
      </c>
      <c r="G55" s="77">
        <f>+IFERROR(VLOOKUP($C55,Ventas!$G:$J,4,FALSE),0)</f>
        <v>29</v>
      </c>
      <c r="H55" s="77">
        <f>+IFERROR(VLOOKUP($C55,Ventas!$L:$O,4,FALSE),0)</f>
        <v>15</v>
      </c>
      <c r="I55" s="77">
        <f t="shared" si="60"/>
        <v>0</v>
      </c>
      <c r="J55" s="86">
        <f t="shared" si="61"/>
        <v>0</v>
      </c>
      <c r="K55" s="77">
        <f t="shared" si="62"/>
        <v>-14</v>
      </c>
      <c r="L55" s="86">
        <f t="shared" si="63"/>
        <v>-0.48275862068965519</v>
      </c>
      <c r="M55" s="77">
        <f>+IFERROR(VLOOKUP($C55,Presupuesto!$B:$E,4,FALSE),0)</f>
        <v>27.500000000000004</v>
      </c>
      <c r="N55" s="86">
        <f t="shared" si="64"/>
        <v>0.54545454545454541</v>
      </c>
      <c r="P55" s="57">
        <f>+IFERROR(VLOOKUP($C55,Ventas!$B:$E,3,FALSE),0)</f>
        <v>1874755</v>
      </c>
      <c r="Q55" s="57">
        <f>+IFERROR(VLOOKUP($C55,Ventas!$G:$J,3,FALSE),0)</f>
        <v>3223973</v>
      </c>
      <c r="R55" s="57">
        <f>+IFERROR(VLOOKUP($C55,Ventas!$L:$O,3,FALSE),0)</f>
        <v>1423071</v>
      </c>
      <c r="S55" s="57">
        <f t="shared" si="65"/>
        <v>-451684</v>
      </c>
      <c r="T55" s="86">
        <f t="shared" si="66"/>
        <v>-0.24092961480300093</v>
      </c>
      <c r="U55" s="57">
        <f t="shared" si="67"/>
        <v>-1800902</v>
      </c>
      <c r="V55" s="86">
        <f t="shared" si="68"/>
        <v>-0.55859710983931943</v>
      </c>
      <c r="W55" s="57">
        <f>+IFERROR(VLOOKUP($C55,Presupuesto!$B:$E,3,FALSE),0)</f>
        <v>3437500.0000000005</v>
      </c>
      <c r="X55" s="86">
        <f t="shared" si="69"/>
        <v>0.41398429090909084</v>
      </c>
      <c r="Z55" s="77">
        <f>+IFERROR(VLOOKUP($C55,Ventas!$R:$U,4,FALSE),0)</f>
        <v>0</v>
      </c>
      <c r="AA55" s="77">
        <f>+IFERROR(VLOOKUP($C55,Ventas!$W:$Z,4,FALSE),0)</f>
        <v>0</v>
      </c>
      <c r="AB55" s="77">
        <f>+IFERROR(VLOOKUP($C55,Ventas!$AB:$AE,4,FALSE),0)</f>
        <v>0</v>
      </c>
      <c r="AC55" s="77">
        <f t="shared" si="70"/>
        <v>0</v>
      </c>
      <c r="AD55" s="86">
        <f t="shared" si="71"/>
        <v>0</v>
      </c>
      <c r="AE55" s="77">
        <f t="shared" si="72"/>
        <v>0</v>
      </c>
      <c r="AF55" s="86">
        <f t="shared" si="73"/>
        <v>0</v>
      </c>
      <c r="AG55" s="77">
        <f>+IFERROR(VLOOKUP($C55,Presupuesto!$G:$J,4,FALSE),0)</f>
        <v>0</v>
      </c>
      <c r="AH55" s="86">
        <f t="shared" si="74"/>
        <v>0</v>
      </c>
      <c r="AJ55" s="57">
        <f>+IFERROR(VLOOKUP($C55,Ventas!$R:$U,3,FALSE),0)</f>
        <v>0</v>
      </c>
      <c r="AK55" s="57">
        <f>+IFERROR(VLOOKUP($C55,Ventas!$W:$Z,3,FALSE),0)</f>
        <v>0</v>
      </c>
      <c r="AL55" s="57">
        <f>+IFERROR(VLOOKUP($C55,Ventas!$AB:$AE,3,FALSE),0)</f>
        <v>0</v>
      </c>
      <c r="AM55" s="57">
        <f t="shared" si="75"/>
        <v>0</v>
      </c>
      <c r="AN55" s="86">
        <f t="shared" si="76"/>
        <v>0</v>
      </c>
      <c r="AO55" s="57">
        <f t="shared" si="77"/>
        <v>0</v>
      </c>
      <c r="AP55" s="86">
        <f t="shared" si="78"/>
        <v>0</v>
      </c>
      <c r="AQ55" s="57">
        <f>+IFERROR(VLOOKUP($C55,Presupuesto!$G:$J,3,FALSE),0)</f>
        <v>0</v>
      </c>
      <c r="AR55" s="86">
        <f t="shared" si="79"/>
        <v>0</v>
      </c>
      <c r="AT55" s="77">
        <f>+IFERROR(VLOOKUP($C55,Ventas!$AG:$AJ,4,FALSE),0)</f>
        <v>17</v>
      </c>
      <c r="AU55" s="77">
        <f>+IFERROR(VLOOKUP($C55,Ventas!$AL:$AO,4,FALSE),0)</f>
        <v>25</v>
      </c>
      <c r="AV55" s="77">
        <f>+IFERROR(VLOOKUP($C55,Ventas!$AQ:$AT,4,FALSE),0)</f>
        <v>28</v>
      </c>
      <c r="AW55" s="77">
        <f t="shared" si="80"/>
        <v>11</v>
      </c>
      <c r="AX55" s="86">
        <f t="shared" si="81"/>
        <v>0.6470588235294118</v>
      </c>
      <c r="AY55" s="77">
        <f t="shared" si="82"/>
        <v>3</v>
      </c>
      <c r="AZ55" s="86">
        <f t="shared" si="83"/>
        <v>0.12</v>
      </c>
      <c r="BA55" s="77">
        <f>+IFERROR(VLOOKUP($C55,Presupuesto!$L:$O,4,FALSE),0)</f>
        <v>13</v>
      </c>
      <c r="BB55" s="86">
        <f t="shared" si="84"/>
        <v>2.1538461538461537</v>
      </c>
      <c r="BD55" s="57">
        <f>+IFERROR(VLOOKUP($C55,Ventas!$AG:$AJ,3,FALSE),0)</f>
        <v>7945500</v>
      </c>
      <c r="BE55" s="57">
        <f>+IFERROR(VLOOKUP($C55,Ventas!$AL:$AO,3,FALSE),0)</f>
        <v>12633200</v>
      </c>
      <c r="BF55" s="57">
        <f>+IFERROR(VLOOKUP($C55,Ventas!$AQ:$AT,3,FALSE),0)</f>
        <v>13204000</v>
      </c>
      <c r="BG55" s="57">
        <f t="shared" si="85"/>
        <v>5258500</v>
      </c>
      <c r="BH55" s="86">
        <f t="shared" si="86"/>
        <v>0.66182115662953878</v>
      </c>
      <c r="BI55" s="57">
        <f t="shared" si="87"/>
        <v>570800</v>
      </c>
      <c r="BJ55" s="86">
        <f t="shared" si="88"/>
        <v>4.5182534908020135E-2</v>
      </c>
      <c r="BK55" s="57">
        <f>+IFERROR(VLOOKUP($C55,Presupuesto!$L:$O,3,FALSE),0)</f>
        <v>4428571.4285714282</v>
      </c>
      <c r="BL55" s="86">
        <f t="shared" si="89"/>
        <v>2.9815483870967743</v>
      </c>
      <c r="BN55" s="77">
        <f>+IFERROR(VLOOKUP($C55,Ventas!$AV:$AY,4,FALSE),0)</f>
        <v>0</v>
      </c>
      <c r="BO55" s="77">
        <f>+IFERROR(VLOOKUP($C55,Ventas!$BA:$BD,4,FALSE),0)</f>
        <v>57</v>
      </c>
      <c r="BP55" s="77">
        <f>+IFERROR(VLOOKUP($C55,Ventas!$BF:$BI,4,FALSE),0)</f>
        <v>44</v>
      </c>
      <c r="BQ55" s="77">
        <f t="shared" si="90"/>
        <v>44</v>
      </c>
      <c r="BR55" s="86">
        <f t="shared" si="91"/>
        <v>0</v>
      </c>
      <c r="BS55" s="77">
        <f t="shared" si="92"/>
        <v>-13</v>
      </c>
      <c r="BT55" s="86">
        <f t="shared" si="93"/>
        <v>-0.22807017543859648</v>
      </c>
      <c r="BU55" s="77">
        <f>+IFERROR(VLOOKUP($C55,Presupuesto!$Q:$T,4,FALSE),0)</f>
        <v>42</v>
      </c>
      <c r="BV55" s="86">
        <f t="shared" si="94"/>
        <v>1.0476190476190477</v>
      </c>
      <c r="BX55" s="57">
        <f>+IFERROR(VLOOKUP($C55,Ventas!$AV:$AY,3,FALSE),0)</f>
        <v>0</v>
      </c>
      <c r="BY55" s="57">
        <f>+IFERROR(VLOOKUP($C55,Ventas!$BA:$BD,3,FALSE),0)</f>
        <v>376200</v>
      </c>
      <c r="BZ55" s="57">
        <f>+IFERROR(VLOOKUP($C55,Ventas!$BF:$BI,3,FALSE),0)</f>
        <v>14648519</v>
      </c>
      <c r="CA55" s="57">
        <f t="shared" si="95"/>
        <v>14648519</v>
      </c>
      <c r="CB55" s="86">
        <f t="shared" si="96"/>
        <v>0</v>
      </c>
      <c r="CC55" s="57">
        <f t="shared" si="97"/>
        <v>14272319</v>
      </c>
      <c r="CD55" s="86">
        <f t="shared" si="98"/>
        <v>37.938115364167999</v>
      </c>
      <c r="CE55" s="57">
        <f>+IFERROR(VLOOKUP($C55,Presupuesto!$Q:$T,3,FALSE),0)</f>
        <v>277200</v>
      </c>
      <c r="CF55" s="86">
        <f t="shared" si="99"/>
        <v>52.84458513708514</v>
      </c>
      <c r="CH55" s="77">
        <f>+IFERROR(VLOOKUP($C55,Ventas!$BK:$BN,4,FALSE),0)</f>
        <v>0</v>
      </c>
      <c r="CI55" s="77">
        <f>+IFERROR(VLOOKUP($C55,Ventas!$BP:$BS,4,FALSE),0)</f>
        <v>0</v>
      </c>
      <c r="CJ55" s="77">
        <f>+IFERROR(VLOOKUP($C55,Ventas!$BU:$BX,4,FALSE),0)</f>
        <v>0</v>
      </c>
      <c r="CK55" s="77">
        <f t="shared" si="100"/>
        <v>0</v>
      </c>
      <c r="CL55" s="86">
        <f t="shared" si="101"/>
        <v>0</v>
      </c>
      <c r="CM55" s="77">
        <f t="shared" si="102"/>
        <v>0</v>
      </c>
      <c r="CN55" s="86">
        <f t="shared" si="103"/>
        <v>0</v>
      </c>
      <c r="CO55" s="77">
        <f>+IFERROR(VLOOKUP($C55,Presupuesto!$V:$Y,4,FALSE),0)</f>
        <v>0</v>
      </c>
      <c r="CP55" s="86">
        <f t="shared" si="104"/>
        <v>0</v>
      </c>
      <c r="CR55" s="57">
        <f>+IFERROR(VLOOKUP($C55,Ventas!$BK:$BN,3,FALSE),0)</f>
        <v>0</v>
      </c>
      <c r="CS55" s="57">
        <f>+IFERROR(VLOOKUP($C55,Ventas!$BP:$BS,3,FALSE),0)</f>
        <v>0</v>
      </c>
      <c r="CT55" s="57">
        <f>+IFERROR(VLOOKUP($C55,Ventas!$BU:$BX,3,FALSE),0)</f>
        <v>0</v>
      </c>
      <c r="CU55" s="57">
        <f t="shared" si="105"/>
        <v>0</v>
      </c>
      <c r="CV55" s="86">
        <f t="shared" si="106"/>
        <v>0</v>
      </c>
      <c r="CW55" s="57">
        <f t="shared" si="107"/>
        <v>0</v>
      </c>
      <c r="CX55" s="86">
        <f t="shared" si="108"/>
        <v>0</v>
      </c>
      <c r="CY55" s="57">
        <f>+IFERROR(VLOOKUP($C55,Presupuesto!$V:$Y,3,FALSE),0)</f>
        <v>0</v>
      </c>
      <c r="CZ55" s="86">
        <f t="shared" si="109"/>
        <v>0</v>
      </c>
      <c r="DB55" s="77">
        <f>+IFERROR(VLOOKUP($C55,Ventas!$BZ:$CC,4,FALSE),0)</f>
        <v>0</v>
      </c>
      <c r="DC55" s="77">
        <f>+IFERROR(VLOOKUP($C55,Ventas!$CE:$CH,4,FALSE),0)</f>
        <v>28</v>
      </c>
      <c r="DD55" s="77">
        <f>+IFERROR(VLOOKUP($C55,Ventas!$CJ:$CM,4,FALSE),0)</f>
        <v>11</v>
      </c>
      <c r="DE55" s="77">
        <f t="shared" si="110"/>
        <v>11</v>
      </c>
      <c r="DF55" s="86">
        <f t="shared" si="111"/>
        <v>0</v>
      </c>
      <c r="DG55" s="77">
        <f t="shared" si="112"/>
        <v>-17</v>
      </c>
      <c r="DH55" s="86">
        <f t="shared" si="113"/>
        <v>-0.6071428571428571</v>
      </c>
      <c r="DI55" s="77">
        <f>+IFERROR(VLOOKUP($C55,Presupuesto!$AA:$AD,4,FALSE),0)</f>
        <v>0</v>
      </c>
      <c r="DJ55" s="86">
        <f t="shared" si="114"/>
        <v>0</v>
      </c>
      <c r="DL55" s="57">
        <f>+IFERROR(VLOOKUP($C55,Ventas!$BZ:$CC,3,FALSE),0)</f>
        <v>0</v>
      </c>
      <c r="DM55" s="57">
        <f>+IFERROR(VLOOKUP($C55,Ventas!$CE:$CH,3,FALSE),0)</f>
        <v>3088092</v>
      </c>
      <c r="DN55" s="57">
        <f>+IFERROR(VLOOKUP($C55,Ventas!$CJ:$CM,3,FALSE),0)</f>
        <v>1213179</v>
      </c>
      <c r="DO55" s="57">
        <f t="shared" si="115"/>
        <v>1213179</v>
      </c>
      <c r="DP55" s="86">
        <f t="shared" si="116"/>
        <v>0</v>
      </c>
      <c r="DQ55" s="57">
        <f t="shared" si="117"/>
        <v>-1874913</v>
      </c>
      <c r="DR55" s="86">
        <f t="shared" si="118"/>
        <v>-0.6071428571428571</v>
      </c>
      <c r="DS55" s="57">
        <f>+IFERROR(VLOOKUP($C55,Presupuesto!$AA:$AD,3,FALSE),0)</f>
        <v>0</v>
      </c>
      <c r="DT55" s="86">
        <f t="shared" si="119"/>
        <v>0</v>
      </c>
    </row>
    <row r="56" spans="1:124" ht="17.25" x14ac:dyDescent="0.25">
      <c r="A56" s="10"/>
      <c r="B56" s="181"/>
      <c r="C56" s="51" t="s">
        <v>107</v>
      </c>
      <c r="D56" s="52"/>
      <c r="E56" s="53"/>
      <c r="F56" s="76">
        <f>+SUM(F51:F55)</f>
        <v>36</v>
      </c>
      <c r="G56" s="76">
        <f>+SUM(G51:G55)</f>
        <v>62</v>
      </c>
      <c r="H56" s="76">
        <f>+SUM(H51:H55)</f>
        <v>37</v>
      </c>
      <c r="I56" s="76">
        <f t="shared" si="60"/>
        <v>1</v>
      </c>
      <c r="J56" s="85">
        <f t="shared" si="61"/>
        <v>2.7777777777777776E-2</v>
      </c>
      <c r="K56" s="76">
        <f t="shared" si="62"/>
        <v>-25</v>
      </c>
      <c r="L56" s="85">
        <f t="shared" si="63"/>
        <v>-0.40322580645161288</v>
      </c>
      <c r="M56" s="76">
        <f>+SUM(M51:M55)</f>
        <v>80.5</v>
      </c>
      <c r="N56" s="85">
        <f t="shared" si="64"/>
        <v>0.45962732919254656</v>
      </c>
      <c r="P56" s="54">
        <f>+SUM(P51:P55)</f>
        <v>4077081</v>
      </c>
      <c r="Q56" s="54">
        <f>+SUM(Q51:Q55)</f>
        <v>7092883</v>
      </c>
      <c r="R56" s="54">
        <f>+SUM(R51:R55)</f>
        <v>3745295</v>
      </c>
      <c r="S56" s="54">
        <f t="shared" si="65"/>
        <v>-331786</v>
      </c>
      <c r="T56" s="85">
        <f t="shared" si="66"/>
        <v>-8.1378319439814911E-2</v>
      </c>
      <c r="U56" s="54">
        <f t="shared" si="67"/>
        <v>-3347588</v>
      </c>
      <c r="V56" s="85">
        <f t="shared" si="68"/>
        <v>-0.47196436202317166</v>
      </c>
      <c r="W56" s="54">
        <f>+SUM(W51:W55)</f>
        <v>10062500</v>
      </c>
      <c r="X56" s="85">
        <f t="shared" si="69"/>
        <v>0.3722032298136646</v>
      </c>
      <c r="Z56" s="76">
        <f>+SUM(Z51:Z55)</f>
        <v>2</v>
      </c>
      <c r="AA56" s="76">
        <f>+SUM(AA51:AA55)</f>
        <v>4</v>
      </c>
      <c r="AB56" s="76">
        <f>+SUM(AB51:AB55)</f>
        <v>1</v>
      </c>
      <c r="AC56" s="76">
        <f t="shared" si="70"/>
        <v>-1</v>
      </c>
      <c r="AD56" s="85">
        <f t="shared" si="71"/>
        <v>-0.5</v>
      </c>
      <c r="AE56" s="76">
        <f t="shared" si="72"/>
        <v>-3</v>
      </c>
      <c r="AF56" s="85">
        <f t="shared" si="73"/>
        <v>-0.75</v>
      </c>
      <c r="AG56" s="76">
        <f>+SUM(AG51:AG55)</f>
        <v>12</v>
      </c>
      <c r="AH56" s="85">
        <f t="shared" si="74"/>
        <v>8.3333333333333329E-2</v>
      </c>
      <c r="AJ56" s="54">
        <f>+SUM(AJ51:AJ55)</f>
        <v>422413.44</v>
      </c>
      <c r="AK56" s="54">
        <f>+SUM(AK51:AK55)</f>
        <v>844826.88</v>
      </c>
      <c r="AL56" s="54">
        <f>+SUM(AL51:AL55)</f>
        <v>211206</v>
      </c>
      <c r="AM56" s="54">
        <f t="shared" si="75"/>
        <v>-211207.44</v>
      </c>
      <c r="AN56" s="85">
        <f t="shared" si="76"/>
        <v>-0.50000170449122072</v>
      </c>
      <c r="AO56" s="54">
        <f t="shared" si="77"/>
        <v>-633620.88</v>
      </c>
      <c r="AP56" s="85">
        <f t="shared" si="78"/>
        <v>-0.75000085224561042</v>
      </c>
      <c r="AQ56" s="54">
        <f>+SUM(AQ51:AQ55)</f>
        <v>3012000</v>
      </c>
      <c r="AR56" s="85">
        <f t="shared" si="79"/>
        <v>7.0121513944223113E-2</v>
      </c>
      <c r="AT56" s="76">
        <f>+SUM(AT51:AT55)</f>
        <v>25</v>
      </c>
      <c r="AU56" s="76">
        <f>+SUM(AU51:AU55)</f>
        <v>35</v>
      </c>
      <c r="AV56" s="76">
        <f>+SUM(AV51:AV55)</f>
        <v>28</v>
      </c>
      <c r="AW56" s="76">
        <f t="shared" si="80"/>
        <v>3</v>
      </c>
      <c r="AX56" s="85">
        <f t="shared" si="81"/>
        <v>0.12</v>
      </c>
      <c r="AY56" s="76">
        <f t="shared" si="82"/>
        <v>-7</v>
      </c>
      <c r="AZ56" s="85">
        <f t="shared" si="83"/>
        <v>-0.2</v>
      </c>
      <c r="BA56" s="76">
        <f>+SUM(BA51:BA55)</f>
        <v>65</v>
      </c>
      <c r="BB56" s="85">
        <f t="shared" si="84"/>
        <v>0.43076923076923079</v>
      </c>
      <c r="BD56" s="54">
        <f>+SUM(BD51:BD55)</f>
        <v>11613900</v>
      </c>
      <c r="BE56" s="54">
        <f>+SUM(BE51:BE55)</f>
        <v>16929000</v>
      </c>
      <c r="BF56" s="54">
        <f>+SUM(BF51:BF55)</f>
        <v>13204000</v>
      </c>
      <c r="BG56" s="54">
        <f t="shared" si="85"/>
        <v>1590100</v>
      </c>
      <c r="BH56" s="85">
        <f t="shared" si="86"/>
        <v>0.13691352603345991</v>
      </c>
      <c r="BI56" s="54">
        <f t="shared" si="87"/>
        <v>-3725000</v>
      </c>
      <c r="BJ56" s="85">
        <f t="shared" si="88"/>
        <v>-0.22003662354539547</v>
      </c>
      <c r="BK56" s="54">
        <f>+SUM(BK51:BK55)</f>
        <v>22142857.142857142</v>
      </c>
      <c r="BL56" s="85">
        <f t="shared" si="89"/>
        <v>0.59630967741935492</v>
      </c>
      <c r="BN56" s="76">
        <f>+SUM(BN51:BN55)</f>
        <v>0</v>
      </c>
      <c r="BO56" s="76">
        <f>+SUM(BO51:BO55)</f>
        <v>84</v>
      </c>
      <c r="BP56" s="76">
        <f>+SUM(BP51:BP55)</f>
        <v>50</v>
      </c>
      <c r="BQ56" s="76">
        <f t="shared" si="90"/>
        <v>50</v>
      </c>
      <c r="BR56" s="85">
        <f t="shared" si="91"/>
        <v>0</v>
      </c>
      <c r="BS56" s="76">
        <f t="shared" si="92"/>
        <v>-34</v>
      </c>
      <c r="BT56" s="85">
        <f t="shared" si="93"/>
        <v>-0.40476190476190477</v>
      </c>
      <c r="BU56" s="76">
        <f>+SUM(BU51:BU55)</f>
        <v>80</v>
      </c>
      <c r="BV56" s="85">
        <f t="shared" si="94"/>
        <v>0.625</v>
      </c>
      <c r="BX56" s="54">
        <f>+SUM(BX51:BX55)</f>
        <v>0</v>
      </c>
      <c r="BY56" s="54">
        <f>+SUM(BY51:BY55)</f>
        <v>554400</v>
      </c>
      <c r="BZ56" s="54">
        <f>+SUM(BZ51:BZ55)</f>
        <v>16410039</v>
      </c>
      <c r="CA56" s="54">
        <f t="shared" si="95"/>
        <v>16410039</v>
      </c>
      <c r="CB56" s="85">
        <f t="shared" si="96"/>
        <v>0</v>
      </c>
      <c r="CC56" s="54">
        <f t="shared" si="97"/>
        <v>15855639</v>
      </c>
      <c r="CD56" s="85">
        <f t="shared" si="98"/>
        <v>28.599637445887446</v>
      </c>
      <c r="CE56" s="54">
        <f>+SUM(CE51:CE55)</f>
        <v>528000</v>
      </c>
      <c r="CF56" s="85">
        <f t="shared" si="99"/>
        <v>31.07961931818182</v>
      </c>
      <c r="CH56" s="76">
        <f>+SUM(CH51:CH55)</f>
        <v>0</v>
      </c>
      <c r="CI56" s="76">
        <f>+SUM(CI51:CI55)</f>
        <v>1</v>
      </c>
      <c r="CJ56" s="76">
        <f>+SUM(CJ51:CJ55)</f>
        <v>0</v>
      </c>
      <c r="CK56" s="76">
        <f t="shared" si="100"/>
        <v>0</v>
      </c>
      <c r="CL56" s="85">
        <f t="shared" si="101"/>
        <v>0</v>
      </c>
      <c r="CM56" s="76">
        <f t="shared" si="102"/>
        <v>-1</v>
      </c>
      <c r="CN56" s="85">
        <f t="shared" si="103"/>
        <v>-1</v>
      </c>
      <c r="CO56" s="76">
        <f>+SUM(CO51:CO55)</f>
        <v>0</v>
      </c>
      <c r="CP56" s="85">
        <f t="shared" si="104"/>
        <v>0</v>
      </c>
      <c r="CR56" s="54">
        <f>+SUM(CR51:CR55)</f>
        <v>0</v>
      </c>
      <c r="CS56" s="54">
        <f>+SUM(CS51:CS55)</f>
        <v>79247</v>
      </c>
      <c r="CT56" s="54">
        <f>+SUM(CT51:CT55)</f>
        <v>0</v>
      </c>
      <c r="CU56" s="54">
        <f t="shared" si="105"/>
        <v>0</v>
      </c>
      <c r="CV56" s="85">
        <f t="shared" si="106"/>
        <v>0</v>
      </c>
      <c r="CW56" s="54">
        <f t="shared" si="107"/>
        <v>-79247</v>
      </c>
      <c r="CX56" s="85">
        <f t="shared" si="108"/>
        <v>-1</v>
      </c>
      <c r="CY56" s="54">
        <f>+SUM(CY51:CY55)</f>
        <v>0</v>
      </c>
      <c r="CZ56" s="85">
        <f t="shared" si="109"/>
        <v>0</v>
      </c>
      <c r="DB56" s="76">
        <f>+SUM(DB51:DB55)</f>
        <v>0</v>
      </c>
      <c r="DC56" s="76">
        <f>+SUM(DC51:DC55)</f>
        <v>30</v>
      </c>
      <c r="DD56" s="76">
        <f>+SUM(DD51:DD55)</f>
        <v>11</v>
      </c>
      <c r="DE56" s="76">
        <f t="shared" si="110"/>
        <v>11</v>
      </c>
      <c r="DF56" s="85">
        <f t="shared" si="111"/>
        <v>0</v>
      </c>
      <c r="DG56" s="76">
        <f t="shared" si="112"/>
        <v>-19</v>
      </c>
      <c r="DH56" s="85">
        <f t="shared" si="113"/>
        <v>-0.6333333333333333</v>
      </c>
      <c r="DI56" s="76">
        <f>+SUM(DI51:DI55)</f>
        <v>0</v>
      </c>
      <c r="DJ56" s="85">
        <f t="shared" si="114"/>
        <v>0</v>
      </c>
      <c r="DL56" s="54">
        <f>+SUM(DL51:DL55)</f>
        <v>0</v>
      </c>
      <c r="DM56" s="54">
        <f>+SUM(DM51:DM55)</f>
        <v>3308670</v>
      </c>
      <c r="DN56" s="54">
        <f>+SUM(DN51:DN55)</f>
        <v>1213179</v>
      </c>
      <c r="DO56" s="54">
        <f t="shared" si="115"/>
        <v>1213179</v>
      </c>
      <c r="DP56" s="85">
        <f t="shared" si="116"/>
        <v>0</v>
      </c>
      <c r="DQ56" s="54">
        <f t="shared" si="117"/>
        <v>-2095491</v>
      </c>
      <c r="DR56" s="85">
        <f t="shared" si="118"/>
        <v>-0.6333333333333333</v>
      </c>
      <c r="DS56" s="54">
        <f>+SUM(DS51:DS55)</f>
        <v>0</v>
      </c>
      <c r="DT56" s="85">
        <f t="shared" si="119"/>
        <v>0</v>
      </c>
    </row>
    <row r="57" spans="1:124" ht="17.25" x14ac:dyDescent="0.25">
      <c r="A57" s="10"/>
      <c r="B57" s="180" t="s">
        <v>213</v>
      </c>
      <c r="C57" s="55">
        <v>1182</v>
      </c>
      <c r="D57" s="56" t="s">
        <v>50</v>
      </c>
      <c r="E57" s="36"/>
      <c r="F57" s="77">
        <f>+IFERROR(VLOOKUP($C57,Ventas!$B:$E,4,FALSE),0)</f>
        <v>13</v>
      </c>
      <c r="G57" s="77">
        <f>+IFERROR(VLOOKUP($C57,Ventas!$G:$J,4,FALSE),0)</f>
        <v>30</v>
      </c>
      <c r="H57" s="77">
        <f>+IFERROR(VLOOKUP($C57,Ventas!$L:$O,4,FALSE),0)</f>
        <v>32</v>
      </c>
      <c r="I57" s="77">
        <f t="shared" si="60"/>
        <v>19</v>
      </c>
      <c r="J57" s="86">
        <f t="shared" si="61"/>
        <v>1.4615384615384615</v>
      </c>
      <c r="K57" s="77">
        <f t="shared" si="62"/>
        <v>2</v>
      </c>
      <c r="L57" s="86">
        <f t="shared" si="63"/>
        <v>6.6666666666666666E-2</v>
      </c>
      <c r="M57" s="77">
        <f>+IFERROR(VLOOKUP($C57,Presupuesto!$B:$E,4,FALSE),0)</f>
        <v>42</v>
      </c>
      <c r="N57" s="86">
        <f t="shared" si="64"/>
        <v>0.76190476190476186</v>
      </c>
      <c r="P57" s="57">
        <f>+IFERROR(VLOOKUP($C57,Ventas!$B:$E,3,FALSE),0)</f>
        <v>1984605</v>
      </c>
      <c r="Q57" s="57">
        <f>+IFERROR(VLOOKUP($C57,Ventas!$G:$J,3,FALSE),0)</f>
        <v>3421789</v>
      </c>
      <c r="R57" s="57">
        <f>+IFERROR(VLOOKUP($C57,Ventas!$L:$O,3,FALSE),0)</f>
        <v>2843875</v>
      </c>
      <c r="S57" s="57">
        <f t="shared" si="65"/>
        <v>859270</v>
      </c>
      <c r="T57" s="86">
        <f t="shared" si="66"/>
        <v>0.43296776940499493</v>
      </c>
      <c r="U57" s="57">
        <f t="shared" si="67"/>
        <v>-577914</v>
      </c>
      <c r="V57" s="86">
        <f t="shared" si="68"/>
        <v>-0.16889235426263863</v>
      </c>
      <c r="W57" s="57">
        <f>+IFERROR(VLOOKUP($C57,Presupuesto!$B:$E,3,FALSE),0)</f>
        <v>5225000</v>
      </c>
      <c r="X57" s="86">
        <f t="shared" si="69"/>
        <v>0.5442822966507177</v>
      </c>
      <c r="Z57" s="77">
        <f>+IFERROR(VLOOKUP($C57,Ventas!$R:$U,4,FALSE),0)</f>
        <v>0</v>
      </c>
      <c r="AA57" s="77">
        <f>+IFERROR(VLOOKUP($C57,Ventas!$W:$Z,4,FALSE),0)</f>
        <v>0</v>
      </c>
      <c r="AB57" s="77">
        <f>+IFERROR(VLOOKUP($C57,Ventas!$AB:$AE,4,FALSE),0)</f>
        <v>0</v>
      </c>
      <c r="AC57" s="77">
        <f t="shared" si="70"/>
        <v>0</v>
      </c>
      <c r="AD57" s="86">
        <f t="shared" si="71"/>
        <v>0</v>
      </c>
      <c r="AE57" s="77">
        <f t="shared" si="72"/>
        <v>0</v>
      </c>
      <c r="AF57" s="86">
        <f t="shared" si="73"/>
        <v>0</v>
      </c>
      <c r="AG57" s="77">
        <f>+IFERROR(VLOOKUP($C57,Presupuesto!$G:$J,4,FALSE),0)</f>
        <v>0</v>
      </c>
      <c r="AH57" s="86">
        <f t="shared" si="74"/>
        <v>0</v>
      </c>
      <c r="AJ57" s="57">
        <f>+IFERROR(VLOOKUP($C57,Ventas!$R:$U,3,FALSE),0)</f>
        <v>0</v>
      </c>
      <c r="AK57" s="57">
        <f>+IFERROR(VLOOKUP($C57,Ventas!$W:$Z,3,FALSE),0)</f>
        <v>0</v>
      </c>
      <c r="AL57" s="57">
        <f>+IFERROR(VLOOKUP($C57,Ventas!$AB:$AE,3,FALSE),0)</f>
        <v>0</v>
      </c>
      <c r="AM57" s="57">
        <f t="shared" si="75"/>
        <v>0</v>
      </c>
      <c r="AN57" s="86">
        <f t="shared" si="76"/>
        <v>0</v>
      </c>
      <c r="AO57" s="57">
        <f t="shared" si="77"/>
        <v>0</v>
      </c>
      <c r="AP57" s="86">
        <f t="shared" si="78"/>
        <v>0</v>
      </c>
      <c r="AQ57" s="57">
        <f>+IFERROR(VLOOKUP($C57,Presupuesto!$G:$J,3,FALSE),0)</f>
        <v>0</v>
      </c>
      <c r="AR57" s="86">
        <f t="shared" si="79"/>
        <v>0</v>
      </c>
      <c r="AT57" s="77">
        <f>+IFERROR(VLOOKUP($C57,Ventas!$AG:$AJ,4,FALSE),0)</f>
        <v>2</v>
      </c>
      <c r="AU57" s="77">
        <f>+IFERROR(VLOOKUP($C57,Ventas!$AL:$AO,4,FALSE),0)</f>
        <v>4</v>
      </c>
      <c r="AV57" s="77">
        <f>+IFERROR(VLOOKUP($C57,Ventas!$AQ:$AT,4,FALSE),0)</f>
        <v>1</v>
      </c>
      <c r="AW57" s="77">
        <f t="shared" si="80"/>
        <v>-1</v>
      </c>
      <c r="AX57" s="86">
        <f t="shared" si="81"/>
        <v>-0.5</v>
      </c>
      <c r="AY57" s="77">
        <f t="shared" si="82"/>
        <v>-3</v>
      </c>
      <c r="AZ57" s="86">
        <f t="shared" si="83"/>
        <v>-0.75</v>
      </c>
      <c r="BA57" s="77">
        <f>+IFERROR(VLOOKUP($C57,Presupuesto!$L:$O,4,FALSE),0)</f>
        <v>13</v>
      </c>
      <c r="BB57" s="86">
        <f t="shared" si="84"/>
        <v>7.6923076923076927E-2</v>
      </c>
      <c r="BD57" s="57">
        <f>+IFERROR(VLOOKUP($C57,Ventas!$AG:$AJ,3,FALSE),0)</f>
        <v>1239450</v>
      </c>
      <c r="BE57" s="57">
        <f>+IFERROR(VLOOKUP($C57,Ventas!$AL:$AO,3,FALSE),0)</f>
        <v>2128300</v>
      </c>
      <c r="BF57" s="57">
        <f>+IFERROR(VLOOKUP($C57,Ventas!$AQ:$AT,3,FALSE),0)</f>
        <v>380650</v>
      </c>
      <c r="BG57" s="57">
        <f t="shared" si="85"/>
        <v>-858800</v>
      </c>
      <c r="BH57" s="86">
        <f t="shared" si="86"/>
        <v>-0.69288797450482065</v>
      </c>
      <c r="BI57" s="57">
        <f t="shared" si="87"/>
        <v>-1747650</v>
      </c>
      <c r="BJ57" s="86">
        <f t="shared" si="88"/>
        <v>-0.82114833435136025</v>
      </c>
      <c r="BK57" s="57">
        <f>+IFERROR(VLOOKUP($C57,Presupuesto!$L:$O,3,FALSE),0)</f>
        <v>4428571.4285714282</v>
      </c>
      <c r="BL57" s="86">
        <f t="shared" si="89"/>
        <v>8.5953225806451622E-2</v>
      </c>
      <c r="BN57" s="77">
        <f>+IFERROR(VLOOKUP($C57,Ventas!$AV:$AY,4,FALSE),0)</f>
        <v>0</v>
      </c>
      <c r="BO57" s="77">
        <f>+IFERROR(VLOOKUP($C57,Ventas!$BA:$BD,4,FALSE),0)</f>
        <v>30</v>
      </c>
      <c r="BP57" s="77">
        <f>+IFERROR(VLOOKUP($C57,Ventas!$BF:$BI,4,FALSE),0)</f>
        <v>21</v>
      </c>
      <c r="BQ57" s="77">
        <f t="shared" si="90"/>
        <v>21</v>
      </c>
      <c r="BR57" s="86">
        <f t="shared" si="91"/>
        <v>0</v>
      </c>
      <c r="BS57" s="77">
        <f t="shared" si="92"/>
        <v>-9</v>
      </c>
      <c r="BT57" s="86">
        <f t="shared" si="93"/>
        <v>-0.3</v>
      </c>
      <c r="BU57" s="77">
        <f>+IFERROR(VLOOKUP($C57,Presupuesto!$Q:$T,4,FALSE),0)</f>
        <v>25</v>
      </c>
      <c r="BV57" s="86">
        <f t="shared" si="94"/>
        <v>0.84</v>
      </c>
      <c r="BX57" s="57">
        <f>+IFERROR(VLOOKUP($C57,Ventas!$AV:$AY,3,FALSE),0)</f>
        <v>0</v>
      </c>
      <c r="BY57" s="57">
        <f>+IFERROR(VLOOKUP($C57,Ventas!$BA:$BD,3,FALSE),0)</f>
        <v>198000</v>
      </c>
      <c r="BZ57" s="57">
        <f>+IFERROR(VLOOKUP($C57,Ventas!$BF:$BI,3,FALSE),0)</f>
        <v>3569378</v>
      </c>
      <c r="CA57" s="57">
        <f t="shared" si="95"/>
        <v>3569378</v>
      </c>
      <c r="CB57" s="86">
        <f t="shared" si="96"/>
        <v>0</v>
      </c>
      <c r="CC57" s="57">
        <f t="shared" si="97"/>
        <v>3371378</v>
      </c>
      <c r="CD57" s="86">
        <f t="shared" si="98"/>
        <v>17.027161616161617</v>
      </c>
      <c r="CE57" s="57">
        <f>+IFERROR(VLOOKUP($C57,Presupuesto!$Q:$T,3,FALSE),0)</f>
        <v>165000</v>
      </c>
      <c r="CF57" s="86">
        <f t="shared" si="99"/>
        <v>21.632593939393939</v>
      </c>
      <c r="CH57" s="77">
        <f>+IFERROR(VLOOKUP($C57,Ventas!$BK:$BN,4,FALSE),0)</f>
        <v>0</v>
      </c>
      <c r="CI57" s="77">
        <f>+IFERROR(VLOOKUP($C57,Ventas!$BP:$BS,4,FALSE),0)</f>
        <v>0</v>
      </c>
      <c r="CJ57" s="77">
        <f>+IFERROR(VLOOKUP($C57,Ventas!$BU:$BX,4,FALSE),0)</f>
        <v>0</v>
      </c>
      <c r="CK57" s="77">
        <f t="shared" si="100"/>
        <v>0</v>
      </c>
      <c r="CL57" s="86">
        <f t="shared" si="101"/>
        <v>0</v>
      </c>
      <c r="CM57" s="77">
        <f t="shared" si="102"/>
        <v>0</v>
      </c>
      <c r="CN57" s="86">
        <f t="shared" si="103"/>
        <v>0</v>
      </c>
      <c r="CO57" s="77">
        <f>+IFERROR(VLOOKUP($C57,Presupuesto!$V:$Y,4,FALSE),0)</f>
        <v>0</v>
      </c>
      <c r="CP57" s="86">
        <f t="shared" si="104"/>
        <v>0</v>
      </c>
      <c r="CR57" s="57">
        <f>+IFERROR(VLOOKUP($C57,Ventas!$BK:$BN,3,FALSE),0)</f>
        <v>0</v>
      </c>
      <c r="CS57" s="57">
        <f>+IFERROR(VLOOKUP($C57,Ventas!$BP:$BS,3,FALSE),0)</f>
        <v>0</v>
      </c>
      <c r="CT57" s="57">
        <f>+IFERROR(VLOOKUP($C57,Ventas!$BU:$BX,3,FALSE),0)</f>
        <v>0</v>
      </c>
      <c r="CU57" s="57">
        <f t="shared" si="105"/>
        <v>0</v>
      </c>
      <c r="CV57" s="86">
        <f t="shared" si="106"/>
        <v>0</v>
      </c>
      <c r="CW57" s="57">
        <f t="shared" si="107"/>
        <v>0</v>
      </c>
      <c r="CX57" s="86">
        <f t="shared" si="108"/>
        <v>0</v>
      </c>
      <c r="CY57" s="57">
        <f>+IFERROR(VLOOKUP($C57,Presupuesto!$V:$Y,3,FALSE),0)</f>
        <v>0</v>
      </c>
      <c r="CZ57" s="86">
        <f t="shared" si="109"/>
        <v>0</v>
      </c>
      <c r="DB57" s="77">
        <f>+IFERROR(VLOOKUP($C57,Ventas!$BZ:$CC,4,FALSE),0)</f>
        <v>0</v>
      </c>
      <c r="DC57" s="77">
        <f>+IFERROR(VLOOKUP($C57,Ventas!$CE:$CH,4,FALSE),0)</f>
        <v>5</v>
      </c>
      <c r="DD57" s="77">
        <f>+IFERROR(VLOOKUP($C57,Ventas!$CJ:$CM,4,FALSE),0)</f>
        <v>3</v>
      </c>
      <c r="DE57" s="77">
        <f t="shared" si="110"/>
        <v>3</v>
      </c>
      <c r="DF57" s="86">
        <f t="shared" si="111"/>
        <v>0</v>
      </c>
      <c r="DG57" s="77">
        <f t="shared" si="112"/>
        <v>-2</v>
      </c>
      <c r="DH57" s="86">
        <f t="shared" si="113"/>
        <v>-0.4</v>
      </c>
      <c r="DI57" s="77">
        <f>+IFERROR(VLOOKUP($C57,Presupuesto!$AA:$AD,4,FALSE),0)</f>
        <v>0</v>
      </c>
      <c r="DJ57" s="86">
        <f t="shared" si="114"/>
        <v>0</v>
      </c>
      <c r="DL57" s="57">
        <f>+IFERROR(VLOOKUP($C57,Ventas!$BZ:$CC,3,FALSE),0)</f>
        <v>0</v>
      </c>
      <c r="DM57" s="57">
        <f>+IFERROR(VLOOKUP($C57,Ventas!$CE:$CH,3,FALSE),0)</f>
        <v>551445</v>
      </c>
      <c r="DN57" s="57">
        <f>+IFERROR(VLOOKUP($C57,Ventas!$CJ:$CM,3,FALSE),0)</f>
        <v>330867</v>
      </c>
      <c r="DO57" s="57">
        <f t="shared" si="115"/>
        <v>330867</v>
      </c>
      <c r="DP57" s="86">
        <f t="shared" si="116"/>
        <v>0</v>
      </c>
      <c r="DQ57" s="57">
        <f t="shared" si="117"/>
        <v>-220578</v>
      </c>
      <c r="DR57" s="86">
        <f t="shared" si="118"/>
        <v>-0.4</v>
      </c>
      <c r="DS57" s="57">
        <f>+IFERROR(VLOOKUP($C57,Presupuesto!$AA:$AD,3,FALSE),0)</f>
        <v>0</v>
      </c>
      <c r="DT57" s="86">
        <f t="shared" si="119"/>
        <v>0</v>
      </c>
    </row>
    <row r="58" spans="1:124" ht="17.25" x14ac:dyDescent="0.25">
      <c r="A58" s="10"/>
      <c r="B58" s="181"/>
      <c r="C58" s="55">
        <v>1183</v>
      </c>
      <c r="D58" s="56" t="s">
        <v>54</v>
      </c>
      <c r="E58" s="36"/>
      <c r="F58" s="77">
        <f>+IFERROR(VLOOKUP($C58,Ventas!$B:$E,4,FALSE),0)</f>
        <v>20</v>
      </c>
      <c r="G58" s="77">
        <f>+IFERROR(VLOOKUP($C58,Ventas!$G:$J,4,FALSE),0)</f>
        <v>14</v>
      </c>
      <c r="H58" s="77">
        <f>+IFERROR(VLOOKUP($C58,Ventas!$L:$O,4,FALSE),0)</f>
        <v>10</v>
      </c>
      <c r="I58" s="77">
        <f t="shared" si="60"/>
        <v>-10</v>
      </c>
      <c r="J58" s="86">
        <f t="shared" si="61"/>
        <v>-0.5</v>
      </c>
      <c r="K58" s="77">
        <f t="shared" si="62"/>
        <v>-4</v>
      </c>
      <c r="L58" s="86">
        <f t="shared" si="63"/>
        <v>-0.2857142857142857</v>
      </c>
      <c r="M58" s="77">
        <f>+IFERROR(VLOOKUP($C58,Presupuesto!$B:$E,4,FALSE),0)</f>
        <v>21</v>
      </c>
      <c r="N58" s="86">
        <f t="shared" si="64"/>
        <v>0.47619047619047616</v>
      </c>
      <c r="P58" s="57">
        <f>+IFERROR(VLOOKUP($C58,Ventas!$B:$E,3,FALSE),0)</f>
        <v>2185032</v>
      </c>
      <c r="Q58" s="57">
        <f>+IFERROR(VLOOKUP($C58,Ventas!$G:$J,3,FALSE),0)</f>
        <v>1536806</v>
      </c>
      <c r="R58" s="57">
        <f>+IFERROR(VLOOKUP($C58,Ventas!$L:$O,3,FALSE),0)</f>
        <v>1031753</v>
      </c>
      <c r="S58" s="57">
        <f t="shared" si="65"/>
        <v>-1153279</v>
      </c>
      <c r="T58" s="86">
        <f t="shared" si="66"/>
        <v>-0.52780874605040107</v>
      </c>
      <c r="U58" s="57">
        <f t="shared" si="67"/>
        <v>-505053</v>
      </c>
      <c r="V58" s="86">
        <f t="shared" si="68"/>
        <v>-0.32863809745667311</v>
      </c>
      <c r="W58" s="57">
        <f>+IFERROR(VLOOKUP($C58,Presupuesto!$B:$E,3,FALSE),0)</f>
        <v>2625000</v>
      </c>
      <c r="X58" s="86">
        <f t="shared" si="69"/>
        <v>0.3930487619047619</v>
      </c>
      <c r="Z58" s="77">
        <f>+IFERROR(VLOOKUP($C58,Ventas!$R:$U,4,FALSE),0)</f>
        <v>0</v>
      </c>
      <c r="AA58" s="77">
        <f>+IFERROR(VLOOKUP($C58,Ventas!$W:$Z,4,FALSE),0)</f>
        <v>0</v>
      </c>
      <c r="AB58" s="77">
        <f>+IFERROR(VLOOKUP($C58,Ventas!$AB:$AE,4,FALSE),0)</f>
        <v>0</v>
      </c>
      <c r="AC58" s="77">
        <f t="shared" si="70"/>
        <v>0</v>
      </c>
      <c r="AD58" s="86">
        <f t="shared" si="71"/>
        <v>0</v>
      </c>
      <c r="AE58" s="77">
        <f t="shared" si="72"/>
        <v>0</v>
      </c>
      <c r="AF58" s="86">
        <f t="shared" si="73"/>
        <v>0</v>
      </c>
      <c r="AG58" s="77">
        <f>+IFERROR(VLOOKUP($C58,Presupuesto!$G:$J,4,FALSE),0)</f>
        <v>0</v>
      </c>
      <c r="AH58" s="86">
        <f t="shared" si="74"/>
        <v>0</v>
      </c>
      <c r="AJ58" s="57">
        <f>+IFERROR(VLOOKUP($C58,Ventas!$R:$U,3,FALSE),0)</f>
        <v>0</v>
      </c>
      <c r="AK58" s="57">
        <f>+IFERROR(VLOOKUP($C58,Ventas!$W:$Z,3,FALSE),0)</f>
        <v>0</v>
      </c>
      <c r="AL58" s="57">
        <f>+IFERROR(VLOOKUP($C58,Ventas!$AB:$AE,3,FALSE),0)</f>
        <v>0</v>
      </c>
      <c r="AM58" s="57">
        <f t="shared" si="75"/>
        <v>0</v>
      </c>
      <c r="AN58" s="86">
        <f t="shared" si="76"/>
        <v>0</v>
      </c>
      <c r="AO58" s="57">
        <f t="shared" si="77"/>
        <v>0</v>
      </c>
      <c r="AP58" s="86">
        <f t="shared" si="78"/>
        <v>0</v>
      </c>
      <c r="AQ58" s="57">
        <f>+IFERROR(VLOOKUP($C58,Presupuesto!$G:$J,3,FALSE),0)</f>
        <v>0</v>
      </c>
      <c r="AR58" s="86">
        <f t="shared" si="79"/>
        <v>0</v>
      </c>
      <c r="AT58" s="77">
        <f>+IFERROR(VLOOKUP($C58,Ventas!$AG:$AJ,4,FALSE),0)</f>
        <v>0</v>
      </c>
      <c r="AU58" s="77">
        <f>+IFERROR(VLOOKUP($C58,Ventas!$AL:$AO,4,FALSE),0)</f>
        <v>4</v>
      </c>
      <c r="AV58" s="77">
        <f>+IFERROR(VLOOKUP($C58,Ventas!$AQ:$AT,4,FALSE),0)</f>
        <v>3</v>
      </c>
      <c r="AW58" s="77">
        <f t="shared" si="80"/>
        <v>3</v>
      </c>
      <c r="AX58" s="86">
        <f t="shared" si="81"/>
        <v>0</v>
      </c>
      <c r="AY58" s="77">
        <f t="shared" si="82"/>
        <v>-1</v>
      </c>
      <c r="AZ58" s="86">
        <f t="shared" si="83"/>
        <v>-0.25</v>
      </c>
      <c r="BA58" s="77">
        <f>+IFERROR(VLOOKUP($C58,Presupuesto!$L:$O,4,FALSE),0)</f>
        <v>13</v>
      </c>
      <c r="BB58" s="86">
        <f t="shared" si="84"/>
        <v>0.23076923076923078</v>
      </c>
      <c r="BD58" s="57">
        <f>+IFERROR(VLOOKUP($C58,Ventas!$AG:$AJ,3,FALSE),0)</f>
        <v>0</v>
      </c>
      <c r="BE58" s="57">
        <f>+IFERROR(VLOOKUP($C58,Ventas!$AL:$AO,3,FALSE),0)</f>
        <v>2563450</v>
      </c>
      <c r="BF58" s="57">
        <f>+IFERROR(VLOOKUP($C58,Ventas!$AQ:$AT,3,FALSE),0)</f>
        <v>1573350</v>
      </c>
      <c r="BG58" s="57">
        <f t="shared" si="85"/>
        <v>1573350</v>
      </c>
      <c r="BH58" s="86">
        <f t="shared" si="86"/>
        <v>0</v>
      </c>
      <c r="BI58" s="57">
        <f t="shared" si="87"/>
        <v>-990100</v>
      </c>
      <c r="BJ58" s="86">
        <f t="shared" si="88"/>
        <v>-0.38623729739218632</v>
      </c>
      <c r="BK58" s="57">
        <f>+IFERROR(VLOOKUP($C58,Presupuesto!$L:$O,3,FALSE),0)</f>
        <v>4428571.4285714282</v>
      </c>
      <c r="BL58" s="86">
        <f t="shared" si="89"/>
        <v>0.35527258064516132</v>
      </c>
      <c r="BN58" s="77">
        <f>+IFERROR(VLOOKUP($C58,Ventas!$AV:$AY,4,FALSE),0)</f>
        <v>0</v>
      </c>
      <c r="BO58" s="77">
        <f>+IFERROR(VLOOKUP($C58,Ventas!$BA:$BD,4,FALSE),0)</f>
        <v>17</v>
      </c>
      <c r="BP58" s="77">
        <f>+IFERROR(VLOOKUP($C58,Ventas!$BF:$BI,4,FALSE),0)</f>
        <v>15</v>
      </c>
      <c r="BQ58" s="77">
        <f t="shared" si="90"/>
        <v>15</v>
      </c>
      <c r="BR58" s="86">
        <f t="shared" si="91"/>
        <v>0</v>
      </c>
      <c r="BS58" s="77">
        <f t="shared" si="92"/>
        <v>-2</v>
      </c>
      <c r="BT58" s="86">
        <f t="shared" si="93"/>
        <v>-0.11764705882352941</v>
      </c>
      <c r="BU58" s="77">
        <f>+IFERROR(VLOOKUP($C58,Presupuesto!$Q:$T,4,FALSE),0)</f>
        <v>13</v>
      </c>
      <c r="BV58" s="86">
        <f t="shared" si="94"/>
        <v>1.1538461538461537</v>
      </c>
      <c r="BX58" s="57">
        <f>+IFERROR(VLOOKUP($C58,Ventas!$AV:$AY,3,FALSE),0)</f>
        <v>0</v>
      </c>
      <c r="BY58" s="57">
        <f>+IFERROR(VLOOKUP($C58,Ventas!$BA:$BD,3,FALSE),0)</f>
        <v>112200</v>
      </c>
      <c r="BZ58" s="57">
        <f>+IFERROR(VLOOKUP($C58,Ventas!$BF:$BI,3,FALSE),0)</f>
        <v>2935089</v>
      </c>
      <c r="CA58" s="57">
        <f t="shared" si="95"/>
        <v>2935089</v>
      </c>
      <c r="CB58" s="86">
        <f t="shared" si="96"/>
        <v>0</v>
      </c>
      <c r="CC58" s="57">
        <f t="shared" si="97"/>
        <v>2822889</v>
      </c>
      <c r="CD58" s="86">
        <f t="shared" si="98"/>
        <v>25.159438502673797</v>
      </c>
      <c r="CE58" s="57">
        <f>+IFERROR(VLOOKUP($C58,Presupuesto!$Q:$T,3,FALSE),0)</f>
        <v>85800</v>
      </c>
      <c r="CF58" s="86">
        <f t="shared" si="99"/>
        <v>34.208496503496505</v>
      </c>
      <c r="CH58" s="77">
        <f>+IFERROR(VLOOKUP($C58,Ventas!$BK:$BN,4,FALSE),0)</f>
        <v>0</v>
      </c>
      <c r="CI58" s="77">
        <f>+IFERROR(VLOOKUP($C58,Ventas!$BP:$BS,4,FALSE),0)</f>
        <v>0</v>
      </c>
      <c r="CJ58" s="77">
        <f>+IFERROR(VLOOKUP($C58,Ventas!$BU:$BX,4,FALSE),0)</f>
        <v>0</v>
      </c>
      <c r="CK58" s="77">
        <f t="shared" si="100"/>
        <v>0</v>
      </c>
      <c r="CL58" s="86">
        <f t="shared" si="101"/>
        <v>0</v>
      </c>
      <c r="CM58" s="77">
        <f t="shared" si="102"/>
        <v>0</v>
      </c>
      <c r="CN58" s="86">
        <f t="shared" si="103"/>
        <v>0</v>
      </c>
      <c r="CO58" s="77">
        <f>+IFERROR(VLOOKUP($C58,Presupuesto!$V:$Y,4,FALSE),0)</f>
        <v>0</v>
      </c>
      <c r="CP58" s="86">
        <f t="shared" si="104"/>
        <v>0</v>
      </c>
      <c r="CR58" s="57">
        <f>+IFERROR(VLOOKUP($C58,Ventas!$BK:$BN,3,FALSE),0)</f>
        <v>0</v>
      </c>
      <c r="CS58" s="57">
        <f>+IFERROR(VLOOKUP($C58,Ventas!$BP:$BS,3,FALSE),0)</f>
        <v>0</v>
      </c>
      <c r="CT58" s="57">
        <f>+IFERROR(VLOOKUP($C58,Ventas!$BU:$BX,3,FALSE),0)</f>
        <v>0</v>
      </c>
      <c r="CU58" s="57">
        <f t="shared" si="105"/>
        <v>0</v>
      </c>
      <c r="CV58" s="86">
        <f t="shared" si="106"/>
        <v>0</v>
      </c>
      <c r="CW58" s="57">
        <f t="shared" si="107"/>
        <v>0</v>
      </c>
      <c r="CX58" s="86">
        <f t="shared" si="108"/>
        <v>0</v>
      </c>
      <c r="CY58" s="57">
        <f>+IFERROR(VLOOKUP($C58,Presupuesto!$V:$Y,3,FALSE),0)</f>
        <v>0</v>
      </c>
      <c r="CZ58" s="86">
        <f t="shared" si="109"/>
        <v>0</v>
      </c>
      <c r="DB58" s="77">
        <f>+IFERROR(VLOOKUP($C58,Ventas!$BZ:$CC,4,FALSE),0)</f>
        <v>0</v>
      </c>
      <c r="DC58" s="77">
        <f>+IFERROR(VLOOKUP($C58,Ventas!$CE:$CH,4,FALSE),0)</f>
        <v>2</v>
      </c>
      <c r="DD58" s="77">
        <f>+IFERROR(VLOOKUP($C58,Ventas!$CJ:$CM,4,FALSE),0)</f>
        <v>3</v>
      </c>
      <c r="DE58" s="77">
        <f t="shared" si="110"/>
        <v>3</v>
      </c>
      <c r="DF58" s="86">
        <f t="shared" si="111"/>
        <v>0</v>
      </c>
      <c r="DG58" s="77">
        <f t="shared" si="112"/>
        <v>1</v>
      </c>
      <c r="DH58" s="86">
        <f t="shared" si="113"/>
        <v>0.5</v>
      </c>
      <c r="DI58" s="77">
        <f>+IFERROR(VLOOKUP($C58,Presupuesto!$AA:$AD,4,FALSE),0)</f>
        <v>0</v>
      </c>
      <c r="DJ58" s="86">
        <f t="shared" si="114"/>
        <v>0</v>
      </c>
      <c r="DL58" s="57">
        <f>+IFERROR(VLOOKUP($C58,Ventas!$BZ:$CC,3,FALSE),0)</f>
        <v>0</v>
      </c>
      <c r="DM58" s="57">
        <f>+IFERROR(VLOOKUP($C58,Ventas!$CE:$CH,3,FALSE),0)</f>
        <v>220578</v>
      </c>
      <c r="DN58" s="57">
        <f>+IFERROR(VLOOKUP($C58,Ventas!$CJ:$CM,3,FALSE),0)</f>
        <v>330867</v>
      </c>
      <c r="DO58" s="57">
        <f t="shared" si="115"/>
        <v>330867</v>
      </c>
      <c r="DP58" s="86">
        <f t="shared" si="116"/>
        <v>0</v>
      </c>
      <c r="DQ58" s="57">
        <f t="shared" si="117"/>
        <v>110289</v>
      </c>
      <c r="DR58" s="86">
        <f t="shared" si="118"/>
        <v>0.5</v>
      </c>
      <c r="DS58" s="57">
        <f>+IFERROR(VLOOKUP($C58,Presupuesto!$AA:$AD,3,FALSE),0)</f>
        <v>0</v>
      </c>
      <c r="DT58" s="86">
        <f t="shared" si="119"/>
        <v>0</v>
      </c>
    </row>
    <row r="59" spans="1:124" ht="17.25" x14ac:dyDescent="0.25">
      <c r="A59" s="10"/>
      <c r="B59" s="181"/>
      <c r="C59" s="55">
        <v>1187</v>
      </c>
      <c r="D59" s="56" t="s">
        <v>135</v>
      </c>
      <c r="E59" s="36"/>
      <c r="F59" s="77">
        <f>+IFERROR(VLOOKUP($C59,Ventas!$B:$E,4,FALSE),0)</f>
        <v>27</v>
      </c>
      <c r="G59" s="77">
        <f>+IFERROR(VLOOKUP($C59,Ventas!$G:$J,4,FALSE),0)</f>
        <v>57</v>
      </c>
      <c r="H59" s="77">
        <f>+IFERROR(VLOOKUP($C59,Ventas!$L:$O,4,FALSE),0)</f>
        <v>41</v>
      </c>
      <c r="I59" s="77">
        <f t="shared" si="60"/>
        <v>14</v>
      </c>
      <c r="J59" s="86">
        <f t="shared" si="61"/>
        <v>0.51851851851851849</v>
      </c>
      <c r="K59" s="77">
        <f t="shared" si="62"/>
        <v>-16</v>
      </c>
      <c r="L59" s="86">
        <f t="shared" si="63"/>
        <v>-0.2807017543859649</v>
      </c>
      <c r="M59" s="77">
        <f>+IFERROR(VLOOKUP($C59,Presupuesto!$B:$E,4,FALSE),0)</f>
        <v>46.2</v>
      </c>
      <c r="N59" s="86">
        <f t="shared" si="64"/>
        <v>0.88744588744588737</v>
      </c>
      <c r="P59" s="57">
        <f>+IFERROR(VLOOKUP($C59,Ventas!$B:$E,3,FALSE),0)</f>
        <v>3601751</v>
      </c>
      <c r="Q59" s="57">
        <f>+IFERROR(VLOOKUP($C59,Ventas!$G:$J,3,FALSE),0)</f>
        <v>7334076</v>
      </c>
      <c r="R59" s="57">
        <f>+IFERROR(VLOOKUP($C59,Ventas!$L:$O,3,FALSE),0)</f>
        <v>4832067</v>
      </c>
      <c r="S59" s="57">
        <f t="shared" si="65"/>
        <v>1230316</v>
      </c>
      <c r="T59" s="86">
        <f t="shared" si="66"/>
        <v>0.34158829969090032</v>
      </c>
      <c r="U59" s="57">
        <f t="shared" si="67"/>
        <v>-2502009</v>
      </c>
      <c r="V59" s="86">
        <f t="shared" si="68"/>
        <v>-0.34114849641590844</v>
      </c>
      <c r="W59" s="57">
        <f>+IFERROR(VLOOKUP($C59,Presupuesto!$B:$E,3,FALSE),0)</f>
        <v>5775000.0000000009</v>
      </c>
      <c r="X59" s="86">
        <f t="shared" si="69"/>
        <v>0.83672155844155827</v>
      </c>
      <c r="Z59" s="77">
        <f>+IFERROR(VLOOKUP($C59,Ventas!$R:$U,4,FALSE),0)</f>
        <v>0</v>
      </c>
      <c r="AA59" s="77">
        <f>+IFERROR(VLOOKUP($C59,Ventas!$W:$Z,4,FALSE),0)</f>
        <v>0</v>
      </c>
      <c r="AB59" s="77">
        <f>+IFERROR(VLOOKUP($C59,Ventas!$AB:$AE,4,FALSE),0)</f>
        <v>0</v>
      </c>
      <c r="AC59" s="77">
        <f t="shared" si="70"/>
        <v>0</v>
      </c>
      <c r="AD59" s="86">
        <f t="shared" si="71"/>
        <v>0</v>
      </c>
      <c r="AE59" s="77">
        <f t="shared" si="72"/>
        <v>0</v>
      </c>
      <c r="AF59" s="86">
        <f t="shared" si="73"/>
        <v>0</v>
      </c>
      <c r="AG59" s="77">
        <f>+IFERROR(VLOOKUP($C59,Presupuesto!$G:$J,4,FALSE),0)</f>
        <v>3</v>
      </c>
      <c r="AH59" s="86">
        <f t="shared" si="74"/>
        <v>0</v>
      </c>
      <c r="AJ59" s="57">
        <f>+IFERROR(VLOOKUP($C59,Ventas!$R:$U,3,FALSE),0)</f>
        <v>0</v>
      </c>
      <c r="AK59" s="57">
        <f>+IFERROR(VLOOKUP($C59,Ventas!$W:$Z,3,FALSE),0)</f>
        <v>0</v>
      </c>
      <c r="AL59" s="57">
        <f>+IFERROR(VLOOKUP($C59,Ventas!$AB:$AE,3,FALSE),0)</f>
        <v>0</v>
      </c>
      <c r="AM59" s="57">
        <f t="shared" si="75"/>
        <v>0</v>
      </c>
      <c r="AN59" s="86">
        <f t="shared" si="76"/>
        <v>0</v>
      </c>
      <c r="AO59" s="57">
        <f t="shared" si="77"/>
        <v>0</v>
      </c>
      <c r="AP59" s="86">
        <f t="shared" si="78"/>
        <v>0</v>
      </c>
      <c r="AQ59" s="57">
        <f>+IFERROR(VLOOKUP($C59,Presupuesto!$G:$J,3,FALSE),0)</f>
        <v>753000</v>
      </c>
      <c r="AR59" s="86">
        <f t="shared" si="79"/>
        <v>0</v>
      </c>
      <c r="AT59" s="77">
        <f>+IFERROR(VLOOKUP($C59,Ventas!$AG:$AJ,4,FALSE),0)</f>
        <v>2</v>
      </c>
      <c r="AU59" s="77">
        <f>+IFERROR(VLOOKUP($C59,Ventas!$AL:$AO,4,FALSE),0)</f>
        <v>4</v>
      </c>
      <c r="AV59" s="77">
        <f>+IFERROR(VLOOKUP($C59,Ventas!$AQ:$AT,4,FALSE),0)</f>
        <v>8</v>
      </c>
      <c r="AW59" s="77">
        <f t="shared" si="80"/>
        <v>6</v>
      </c>
      <c r="AX59" s="86">
        <f t="shared" si="81"/>
        <v>3</v>
      </c>
      <c r="AY59" s="77">
        <f t="shared" si="82"/>
        <v>4</v>
      </c>
      <c r="AZ59" s="86">
        <f t="shared" si="83"/>
        <v>1</v>
      </c>
      <c r="BA59" s="77">
        <f>+IFERROR(VLOOKUP($C59,Presupuesto!$L:$O,4,FALSE),0)</f>
        <v>13</v>
      </c>
      <c r="BB59" s="86">
        <f t="shared" si="84"/>
        <v>0.61538461538461542</v>
      </c>
      <c r="BD59" s="57">
        <f>+IFERROR(VLOOKUP($C59,Ventas!$AG:$AJ,3,FALSE),0)</f>
        <v>1027950</v>
      </c>
      <c r="BE59" s="57">
        <f>+IFERROR(VLOOKUP($C59,Ventas!$AL:$AO,3,FALSE),0)</f>
        <v>1799000</v>
      </c>
      <c r="BF59" s="57">
        <f>+IFERROR(VLOOKUP($C59,Ventas!$AQ:$AT,3,FALSE),0)</f>
        <v>3281300</v>
      </c>
      <c r="BG59" s="57">
        <f t="shared" si="85"/>
        <v>2253350</v>
      </c>
      <c r="BH59" s="86">
        <f t="shared" si="86"/>
        <v>2.1920813269127875</v>
      </c>
      <c r="BI59" s="57">
        <f t="shared" si="87"/>
        <v>1482300</v>
      </c>
      <c r="BJ59" s="86">
        <f t="shared" si="88"/>
        <v>0.82395775430794882</v>
      </c>
      <c r="BK59" s="57">
        <f>+IFERROR(VLOOKUP($C59,Presupuesto!$L:$O,3,FALSE),0)</f>
        <v>4428571.4285714282</v>
      </c>
      <c r="BL59" s="86">
        <f t="shared" si="89"/>
        <v>0.74093870967741937</v>
      </c>
      <c r="BN59" s="77">
        <f>+IFERROR(VLOOKUP($C59,Ventas!$AV:$AY,4,FALSE),0)</f>
        <v>0</v>
      </c>
      <c r="BO59" s="77">
        <f>+IFERROR(VLOOKUP($C59,Ventas!$BA:$BD,4,FALSE),0)</f>
        <v>61</v>
      </c>
      <c r="BP59" s="77">
        <f>+IFERROR(VLOOKUP($C59,Ventas!$BF:$BI,4,FALSE),0)</f>
        <v>40</v>
      </c>
      <c r="BQ59" s="77">
        <f t="shared" si="90"/>
        <v>40</v>
      </c>
      <c r="BR59" s="86">
        <f t="shared" si="91"/>
        <v>0</v>
      </c>
      <c r="BS59" s="77">
        <f t="shared" si="92"/>
        <v>-21</v>
      </c>
      <c r="BT59" s="86">
        <f t="shared" si="93"/>
        <v>-0.34426229508196721</v>
      </c>
      <c r="BU59" s="77">
        <f>+IFERROR(VLOOKUP($C59,Presupuesto!$Q:$T,4,FALSE),0)</f>
        <v>45</v>
      </c>
      <c r="BV59" s="86">
        <f t="shared" si="94"/>
        <v>0.88888888888888884</v>
      </c>
      <c r="BX59" s="57">
        <f>+IFERROR(VLOOKUP($C59,Ventas!$AV:$AY,3,FALSE),0)</f>
        <v>0</v>
      </c>
      <c r="BY59" s="57">
        <f>+IFERROR(VLOOKUP($C59,Ventas!$BA:$BD,3,FALSE),0)</f>
        <v>402600</v>
      </c>
      <c r="BZ59" s="57">
        <f>+IFERROR(VLOOKUP($C59,Ventas!$BF:$BI,3,FALSE),0)</f>
        <v>8606355</v>
      </c>
      <c r="CA59" s="57">
        <f t="shared" si="95"/>
        <v>8606355</v>
      </c>
      <c r="CB59" s="86">
        <f t="shared" si="96"/>
        <v>0</v>
      </c>
      <c r="CC59" s="57">
        <f t="shared" si="97"/>
        <v>8203755</v>
      </c>
      <c r="CD59" s="86">
        <f t="shared" si="98"/>
        <v>20.37693740685544</v>
      </c>
      <c r="CE59" s="57">
        <f>+IFERROR(VLOOKUP($C59,Presupuesto!$Q:$T,3,FALSE),0)</f>
        <v>297000</v>
      </c>
      <c r="CF59" s="86">
        <f t="shared" si="99"/>
        <v>28.977626262626263</v>
      </c>
      <c r="CH59" s="77">
        <f>+IFERROR(VLOOKUP($C59,Ventas!$BK:$BN,4,FALSE),0)</f>
        <v>0</v>
      </c>
      <c r="CI59" s="77">
        <f>+IFERROR(VLOOKUP($C59,Ventas!$BP:$BS,4,FALSE),0)</f>
        <v>2</v>
      </c>
      <c r="CJ59" s="77">
        <f>+IFERROR(VLOOKUP($C59,Ventas!$BU:$BX,4,FALSE),0)</f>
        <v>0</v>
      </c>
      <c r="CK59" s="77">
        <f t="shared" si="100"/>
        <v>0</v>
      </c>
      <c r="CL59" s="86">
        <f t="shared" si="101"/>
        <v>0</v>
      </c>
      <c r="CM59" s="77">
        <f t="shared" si="102"/>
        <v>-2</v>
      </c>
      <c r="CN59" s="86">
        <f t="shared" si="103"/>
        <v>-1</v>
      </c>
      <c r="CO59" s="77">
        <f>+IFERROR(VLOOKUP($C59,Presupuesto!$V:$Y,4,FALSE),0)</f>
        <v>0</v>
      </c>
      <c r="CP59" s="86">
        <f t="shared" si="104"/>
        <v>0</v>
      </c>
      <c r="CR59" s="57">
        <f>+IFERROR(VLOOKUP($C59,Ventas!$BK:$BN,3,FALSE),0)</f>
        <v>0</v>
      </c>
      <c r="CS59" s="57">
        <f>+IFERROR(VLOOKUP($C59,Ventas!$BP:$BS,3,FALSE),0)</f>
        <v>173420</v>
      </c>
      <c r="CT59" s="57">
        <f>+IFERROR(VLOOKUP($C59,Ventas!$BU:$BX,3,FALSE),0)</f>
        <v>0</v>
      </c>
      <c r="CU59" s="57">
        <f t="shared" si="105"/>
        <v>0</v>
      </c>
      <c r="CV59" s="86">
        <f t="shared" si="106"/>
        <v>0</v>
      </c>
      <c r="CW59" s="57">
        <f t="shared" si="107"/>
        <v>-173420</v>
      </c>
      <c r="CX59" s="86">
        <f t="shared" si="108"/>
        <v>-1</v>
      </c>
      <c r="CY59" s="57">
        <f>+IFERROR(VLOOKUP($C59,Presupuesto!$V:$Y,3,FALSE),0)</f>
        <v>0</v>
      </c>
      <c r="CZ59" s="86">
        <f t="shared" si="109"/>
        <v>0</v>
      </c>
      <c r="DB59" s="77">
        <f>+IFERROR(VLOOKUP($C59,Ventas!$BZ:$CC,4,FALSE),0)</f>
        <v>0</v>
      </c>
      <c r="DC59" s="77">
        <f>+IFERROR(VLOOKUP($C59,Ventas!$CE:$CH,4,FALSE),0)</f>
        <v>6</v>
      </c>
      <c r="DD59" s="77">
        <f>+IFERROR(VLOOKUP($C59,Ventas!$CJ:$CM,4,FALSE),0)</f>
        <v>3</v>
      </c>
      <c r="DE59" s="77">
        <f t="shared" si="110"/>
        <v>3</v>
      </c>
      <c r="DF59" s="86">
        <f t="shared" si="111"/>
        <v>0</v>
      </c>
      <c r="DG59" s="77">
        <f t="shared" si="112"/>
        <v>-3</v>
      </c>
      <c r="DH59" s="86">
        <f t="shared" si="113"/>
        <v>-0.5</v>
      </c>
      <c r="DI59" s="77">
        <f>+IFERROR(VLOOKUP($C59,Presupuesto!$AA:$AD,4,FALSE),0)</f>
        <v>0</v>
      </c>
      <c r="DJ59" s="86">
        <f t="shared" si="114"/>
        <v>0</v>
      </c>
      <c r="DL59" s="57">
        <f>+IFERROR(VLOOKUP($C59,Ventas!$BZ:$CC,3,FALSE),0)</f>
        <v>0</v>
      </c>
      <c r="DM59" s="57">
        <f>+IFERROR(VLOOKUP($C59,Ventas!$CE:$CH,3,FALSE),0)</f>
        <v>661734</v>
      </c>
      <c r="DN59" s="57">
        <f>+IFERROR(VLOOKUP($C59,Ventas!$CJ:$CM,3,FALSE),0)</f>
        <v>330867</v>
      </c>
      <c r="DO59" s="57">
        <f t="shared" si="115"/>
        <v>330867</v>
      </c>
      <c r="DP59" s="86">
        <f t="shared" si="116"/>
        <v>0</v>
      </c>
      <c r="DQ59" s="57">
        <f t="shared" si="117"/>
        <v>-330867</v>
      </c>
      <c r="DR59" s="86">
        <f t="shared" si="118"/>
        <v>-0.5</v>
      </c>
      <c r="DS59" s="57">
        <f>+IFERROR(VLOOKUP($C59,Presupuesto!$AA:$AD,3,FALSE),0)</f>
        <v>0</v>
      </c>
      <c r="DT59" s="86">
        <f t="shared" si="119"/>
        <v>0</v>
      </c>
    </row>
    <row r="60" spans="1:124" ht="17.25" x14ac:dyDescent="0.25">
      <c r="A60" s="10"/>
      <c r="B60" s="182"/>
      <c r="C60" s="58" t="s">
        <v>107</v>
      </c>
      <c r="D60" s="52"/>
      <c r="E60" s="53"/>
      <c r="F60" s="76">
        <f>SUM(F57:F59)</f>
        <v>60</v>
      </c>
      <c r="G60" s="76">
        <f>SUM(G57:G59)</f>
        <v>101</v>
      </c>
      <c r="H60" s="76">
        <f>SUM(H57:H59)</f>
        <v>83</v>
      </c>
      <c r="I60" s="76">
        <f t="shared" si="60"/>
        <v>23</v>
      </c>
      <c r="J60" s="85">
        <f t="shared" si="61"/>
        <v>0.38333333333333336</v>
      </c>
      <c r="K60" s="76">
        <f t="shared" si="62"/>
        <v>-18</v>
      </c>
      <c r="L60" s="85">
        <f t="shared" si="63"/>
        <v>-0.17821782178217821</v>
      </c>
      <c r="M60" s="76">
        <f>SUM(M57:M59)</f>
        <v>109.2</v>
      </c>
      <c r="N60" s="85">
        <f t="shared" si="64"/>
        <v>0.76007326007326004</v>
      </c>
      <c r="P60" s="54">
        <f>SUM(P57:P59)</f>
        <v>7771388</v>
      </c>
      <c r="Q60" s="54">
        <f>SUM(Q57:Q59)</f>
        <v>12292671</v>
      </c>
      <c r="R60" s="54">
        <f>SUM(R57:R59)</f>
        <v>8707695</v>
      </c>
      <c r="S60" s="54">
        <f t="shared" si="65"/>
        <v>936307</v>
      </c>
      <c r="T60" s="85">
        <f t="shared" si="66"/>
        <v>0.12048130913036384</v>
      </c>
      <c r="U60" s="54">
        <f t="shared" si="67"/>
        <v>-3584976</v>
      </c>
      <c r="V60" s="85">
        <f t="shared" si="68"/>
        <v>-0.2916352353365676</v>
      </c>
      <c r="W60" s="54">
        <f>SUM(W57:W59)</f>
        <v>13625000</v>
      </c>
      <c r="X60" s="85">
        <f t="shared" si="69"/>
        <v>0.63909688073394499</v>
      </c>
      <c r="Z60" s="76">
        <f>SUM(Z57:Z59)</f>
        <v>0</v>
      </c>
      <c r="AA60" s="76">
        <f>SUM(AA57:AA59)</f>
        <v>0</v>
      </c>
      <c r="AB60" s="76">
        <f>SUM(AB57:AB59)</f>
        <v>0</v>
      </c>
      <c r="AC60" s="76">
        <f t="shared" si="70"/>
        <v>0</v>
      </c>
      <c r="AD60" s="85">
        <f t="shared" si="71"/>
        <v>0</v>
      </c>
      <c r="AE60" s="76">
        <f t="shared" si="72"/>
        <v>0</v>
      </c>
      <c r="AF60" s="85">
        <f t="shared" si="73"/>
        <v>0</v>
      </c>
      <c r="AG60" s="76">
        <f>SUM(AG57:AG59)</f>
        <v>3</v>
      </c>
      <c r="AH60" s="85">
        <f t="shared" si="74"/>
        <v>0</v>
      </c>
      <c r="AJ60" s="54">
        <f>SUM(AJ57:AJ59)</f>
        <v>0</v>
      </c>
      <c r="AK60" s="54">
        <f>SUM(AK57:AK59)</f>
        <v>0</v>
      </c>
      <c r="AL60" s="54">
        <f>SUM(AL57:AL59)</f>
        <v>0</v>
      </c>
      <c r="AM60" s="54">
        <f t="shared" si="75"/>
        <v>0</v>
      </c>
      <c r="AN60" s="85">
        <f t="shared" si="76"/>
        <v>0</v>
      </c>
      <c r="AO60" s="54">
        <f t="shared" si="77"/>
        <v>0</v>
      </c>
      <c r="AP60" s="85">
        <f t="shared" si="78"/>
        <v>0</v>
      </c>
      <c r="AQ60" s="54">
        <f>SUM(AQ57:AQ59)</f>
        <v>753000</v>
      </c>
      <c r="AR60" s="85">
        <f t="shared" si="79"/>
        <v>0</v>
      </c>
      <c r="AT60" s="76">
        <f>SUM(AT57:AT59)</f>
        <v>4</v>
      </c>
      <c r="AU60" s="76">
        <f>SUM(AU57:AU59)</f>
        <v>12</v>
      </c>
      <c r="AV60" s="76">
        <f>SUM(AV57:AV59)</f>
        <v>12</v>
      </c>
      <c r="AW60" s="76">
        <f t="shared" si="80"/>
        <v>8</v>
      </c>
      <c r="AX60" s="85">
        <f t="shared" si="81"/>
        <v>2</v>
      </c>
      <c r="AY60" s="76">
        <f t="shared" si="82"/>
        <v>0</v>
      </c>
      <c r="AZ60" s="85">
        <f t="shared" si="83"/>
        <v>0</v>
      </c>
      <c r="BA60" s="76">
        <f>SUM(BA57:BA59)</f>
        <v>39</v>
      </c>
      <c r="BB60" s="85">
        <f t="shared" si="84"/>
        <v>0.30769230769230771</v>
      </c>
      <c r="BD60" s="54">
        <f>SUM(BD57:BD59)</f>
        <v>2267400</v>
      </c>
      <c r="BE60" s="54">
        <f>SUM(BE57:BE59)</f>
        <v>6490750</v>
      </c>
      <c r="BF60" s="54">
        <f>SUM(BF57:BF59)</f>
        <v>5235300</v>
      </c>
      <c r="BG60" s="54">
        <f t="shared" si="85"/>
        <v>2967900</v>
      </c>
      <c r="BH60" s="85">
        <f t="shared" si="86"/>
        <v>1.3089441651230485</v>
      </c>
      <c r="BI60" s="54">
        <f t="shared" si="87"/>
        <v>-1255450</v>
      </c>
      <c r="BJ60" s="85">
        <f t="shared" si="88"/>
        <v>-0.19342140738743596</v>
      </c>
      <c r="BK60" s="54">
        <f>SUM(BK57:BK59)</f>
        <v>13285714.285714284</v>
      </c>
      <c r="BL60" s="85">
        <f t="shared" si="89"/>
        <v>0.3940548387096775</v>
      </c>
      <c r="BN60" s="76">
        <f>SUM(BN57:BN59)</f>
        <v>0</v>
      </c>
      <c r="BO60" s="76">
        <f>SUM(BO57:BO59)</f>
        <v>108</v>
      </c>
      <c r="BP60" s="76">
        <f>SUM(BP57:BP59)</f>
        <v>76</v>
      </c>
      <c r="BQ60" s="76">
        <f t="shared" si="90"/>
        <v>76</v>
      </c>
      <c r="BR60" s="85">
        <f t="shared" si="91"/>
        <v>0</v>
      </c>
      <c r="BS60" s="76">
        <f t="shared" si="92"/>
        <v>-32</v>
      </c>
      <c r="BT60" s="85">
        <f t="shared" si="93"/>
        <v>-0.29629629629629628</v>
      </c>
      <c r="BU60" s="76">
        <f>SUM(BU57:BU59)</f>
        <v>83</v>
      </c>
      <c r="BV60" s="85">
        <f t="shared" si="94"/>
        <v>0.91566265060240959</v>
      </c>
      <c r="BX60" s="54">
        <f>SUM(BX57:BX59)</f>
        <v>0</v>
      </c>
      <c r="BY60" s="54">
        <f>SUM(BY57:BY59)</f>
        <v>712800</v>
      </c>
      <c r="BZ60" s="54">
        <f>SUM(BZ57:BZ59)</f>
        <v>15110822</v>
      </c>
      <c r="CA60" s="54">
        <f t="shared" si="95"/>
        <v>15110822</v>
      </c>
      <c r="CB60" s="85">
        <f t="shared" si="96"/>
        <v>0</v>
      </c>
      <c r="CC60" s="54">
        <f t="shared" si="97"/>
        <v>14398022</v>
      </c>
      <c r="CD60" s="85">
        <f t="shared" si="98"/>
        <v>20.199245230078564</v>
      </c>
      <c r="CE60" s="54">
        <f>SUM(CE57:CE59)</f>
        <v>547800</v>
      </c>
      <c r="CF60" s="85">
        <f t="shared" si="99"/>
        <v>27.58456005841548</v>
      </c>
      <c r="CH60" s="76">
        <f>SUM(CH57:CH59)</f>
        <v>0</v>
      </c>
      <c r="CI60" s="76">
        <f>SUM(CI57:CI59)</f>
        <v>2</v>
      </c>
      <c r="CJ60" s="76">
        <f>SUM(CJ57:CJ59)</f>
        <v>0</v>
      </c>
      <c r="CK60" s="76">
        <f t="shared" si="100"/>
        <v>0</v>
      </c>
      <c r="CL60" s="85">
        <f t="shared" si="101"/>
        <v>0</v>
      </c>
      <c r="CM60" s="76">
        <f t="shared" si="102"/>
        <v>-2</v>
      </c>
      <c r="CN60" s="85">
        <f t="shared" si="103"/>
        <v>-1</v>
      </c>
      <c r="CO60" s="76">
        <f>SUM(CO57:CO59)</f>
        <v>0</v>
      </c>
      <c r="CP60" s="85">
        <f t="shared" si="104"/>
        <v>0</v>
      </c>
      <c r="CR60" s="54">
        <f>SUM(CR57:CR59)</f>
        <v>0</v>
      </c>
      <c r="CS60" s="54">
        <f>SUM(CS57:CS59)</f>
        <v>173420</v>
      </c>
      <c r="CT60" s="54">
        <f>SUM(CT57:CT59)</f>
        <v>0</v>
      </c>
      <c r="CU60" s="54">
        <f t="shared" si="105"/>
        <v>0</v>
      </c>
      <c r="CV60" s="85">
        <f t="shared" si="106"/>
        <v>0</v>
      </c>
      <c r="CW60" s="54">
        <f t="shared" si="107"/>
        <v>-173420</v>
      </c>
      <c r="CX60" s="85">
        <f t="shared" si="108"/>
        <v>-1</v>
      </c>
      <c r="CY60" s="54">
        <f>SUM(CY57:CY59)</f>
        <v>0</v>
      </c>
      <c r="CZ60" s="85">
        <f t="shared" si="109"/>
        <v>0</v>
      </c>
      <c r="DB60" s="76">
        <f>SUM(DB57:DB59)</f>
        <v>0</v>
      </c>
      <c r="DC60" s="76">
        <f>SUM(DC57:DC59)</f>
        <v>13</v>
      </c>
      <c r="DD60" s="76">
        <f>SUM(DD57:DD59)</f>
        <v>9</v>
      </c>
      <c r="DE60" s="76">
        <f t="shared" si="110"/>
        <v>9</v>
      </c>
      <c r="DF60" s="85">
        <f t="shared" si="111"/>
        <v>0</v>
      </c>
      <c r="DG60" s="76">
        <f t="shared" si="112"/>
        <v>-4</v>
      </c>
      <c r="DH60" s="85">
        <f t="shared" si="113"/>
        <v>-0.30769230769230771</v>
      </c>
      <c r="DI60" s="76">
        <f>SUM(DI57:DI59)</f>
        <v>0</v>
      </c>
      <c r="DJ60" s="85">
        <f t="shared" si="114"/>
        <v>0</v>
      </c>
      <c r="DL60" s="54">
        <f>SUM(DL57:DL59)</f>
        <v>0</v>
      </c>
      <c r="DM60" s="54">
        <f>SUM(DM57:DM59)</f>
        <v>1433757</v>
      </c>
      <c r="DN60" s="54">
        <f>SUM(DN57:DN59)</f>
        <v>992601</v>
      </c>
      <c r="DO60" s="54">
        <f t="shared" si="115"/>
        <v>992601</v>
      </c>
      <c r="DP60" s="85">
        <f t="shared" si="116"/>
        <v>0</v>
      </c>
      <c r="DQ60" s="54">
        <f t="shared" si="117"/>
        <v>-441156</v>
      </c>
      <c r="DR60" s="85">
        <f t="shared" si="118"/>
        <v>-0.30769230769230771</v>
      </c>
      <c r="DS60" s="54">
        <f>SUM(DS57:DS59)</f>
        <v>0</v>
      </c>
      <c r="DT60" s="85">
        <f t="shared" si="119"/>
        <v>0</v>
      </c>
    </row>
    <row r="61" spans="1:124" ht="17.25" x14ac:dyDescent="0.25">
      <c r="A61" s="10"/>
      <c r="B61" s="180" t="s">
        <v>214</v>
      </c>
      <c r="C61" s="55">
        <v>1070</v>
      </c>
      <c r="D61" s="56" t="s">
        <v>116</v>
      </c>
      <c r="E61" s="36"/>
      <c r="F61" s="77">
        <f>+IFERROR(VLOOKUP($C61,Ventas!$B:$E,4,FALSE),0)</f>
        <v>17</v>
      </c>
      <c r="G61" s="77">
        <f>+IFERROR(VLOOKUP($C61,Ventas!$G:$J,4,FALSE),0)</f>
        <v>29</v>
      </c>
      <c r="H61" s="77">
        <f>+IFERROR(VLOOKUP($C61,Ventas!$L:$O,4,FALSE),0)</f>
        <v>8</v>
      </c>
      <c r="I61" s="77">
        <f t="shared" si="60"/>
        <v>-9</v>
      </c>
      <c r="J61" s="86">
        <f t="shared" si="61"/>
        <v>-0.52941176470588236</v>
      </c>
      <c r="K61" s="77">
        <f t="shared" si="62"/>
        <v>-21</v>
      </c>
      <c r="L61" s="86">
        <f t="shared" si="63"/>
        <v>-0.72413793103448276</v>
      </c>
      <c r="M61" s="77">
        <f>+IFERROR(VLOOKUP($C61,Presupuesto!$B:$E,4,FALSE),0)</f>
        <v>13</v>
      </c>
      <c r="N61" s="86">
        <f t="shared" si="64"/>
        <v>0.61538461538461542</v>
      </c>
      <c r="P61" s="57">
        <f>+IFERROR(VLOOKUP($C61,Ventas!$B:$E,3,FALSE),0)</f>
        <v>2244840</v>
      </c>
      <c r="Q61" s="57">
        <f>+IFERROR(VLOOKUP($C61,Ventas!$G:$J,3,FALSE),0)</f>
        <v>3546155</v>
      </c>
      <c r="R61" s="57">
        <f>+IFERROR(VLOOKUP($C61,Ventas!$L:$O,3,FALSE),0)</f>
        <v>903588</v>
      </c>
      <c r="S61" s="57">
        <f t="shared" si="65"/>
        <v>-1341252</v>
      </c>
      <c r="T61" s="86">
        <f t="shared" si="66"/>
        <v>-0.59748222590474154</v>
      </c>
      <c r="U61" s="57">
        <f t="shared" si="67"/>
        <v>-2642567</v>
      </c>
      <c r="V61" s="86">
        <f t="shared" si="68"/>
        <v>-0.74519218703074175</v>
      </c>
      <c r="W61" s="57">
        <f>+IFERROR(VLOOKUP($C61,Presupuesto!$B:$E,3,FALSE),0)</f>
        <v>1625000</v>
      </c>
      <c r="X61" s="86">
        <f t="shared" si="69"/>
        <v>0.55605415384615386</v>
      </c>
      <c r="Z61" s="77">
        <f>+IFERROR(VLOOKUP($C61,Ventas!$R:$U,4,FALSE),0)</f>
        <v>0</v>
      </c>
      <c r="AA61" s="77">
        <f>+IFERROR(VLOOKUP($C61,Ventas!$W:$Z,4,FALSE),0)</f>
        <v>0</v>
      </c>
      <c r="AB61" s="77">
        <f>+IFERROR(VLOOKUP($C61,Ventas!$AB:$AE,4,FALSE),0)</f>
        <v>0</v>
      </c>
      <c r="AC61" s="77">
        <f t="shared" si="70"/>
        <v>0</v>
      </c>
      <c r="AD61" s="86">
        <f t="shared" si="71"/>
        <v>0</v>
      </c>
      <c r="AE61" s="77">
        <f t="shared" si="72"/>
        <v>0</v>
      </c>
      <c r="AF61" s="86">
        <f t="shared" si="73"/>
        <v>0</v>
      </c>
      <c r="AG61" s="77">
        <f>+IFERROR(VLOOKUP($C61,Presupuesto!$G:$J,4,FALSE),0)</f>
        <v>0</v>
      </c>
      <c r="AH61" s="86">
        <f t="shared" si="74"/>
        <v>0</v>
      </c>
      <c r="AJ61" s="57">
        <f>+IFERROR(VLOOKUP($C61,Ventas!$R:$U,3,FALSE),0)</f>
        <v>0</v>
      </c>
      <c r="AK61" s="57">
        <f>+IFERROR(VLOOKUP($C61,Ventas!$W:$Z,3,FALSE),0)</f>
        <v>0</v>
      </c>
      <c r="AL61" s="57">
        <f>+IFERROR(VLOOKUP($C61,Ventas!$AB:$AE,3,FALSE),0)</f>
        <v>0</v>
      </c>
      <c r="AM61" s="57">
        <f t="shared" si="75"/>
        <v>0</v>
      </c>
      <c r="AN61" s="86">
        <f t="shared" si="76"/>
        <v>0</v>
      </c>
      <c r="AO61" s="57">
        <f t="shared" si="77"/>
        <v>0</v>
      </c>
      <c r="AP61" s="86">
        <f t="shared" si="78"/>
        <v>0</v>
      </c>
      <c r="AQ61" s="57">
        <f>+IFERROR(VLOOKUP($C61,Presupuesto!$G:$J,3,FALSE),0)</f>
        <v>0</v>
      </c>
      <c r="AR61" s="86">
        <f t="shared" si="79"/>
        <v>0</v>
      </c>
      <c r="AT61" s="77">
        <f>+IFERROR(VLOOKUP($C61,Ventas!$AG:$AJ,4,FALSE),0)</f>
        <v>3</v>
      </c>
      <c r="AU61" s="77">
        <f>+IFERROR(VLOOKUP($C61,Ventas!$AL:$AO,4,FALSE),0)</f>
        <v>6</v>
      </c>
      <c r="AV61" s="77">
        <f>+IFERROR(VLOOKUP($C61,Ventas!$AQ:$AT,4,FALSE),0)</f>
        <v>1</v>
      </c>
      <c r="AW61" s="77">
        <f t="shared" si="80"/>
        <v>-2</v>
      </c>
      <c r="AX61" s="86">
        <f t="shared" si="81"/>
        <v>-0.66666666666666663</v>
      </c>
      <c r="AY61" s="77">
        <f t="shared" si="82"/>
        <v>-5</v>
      </c>
      <c r="AZ61" s="86">
        <f t="shared" si="83"/>
        <v>-0.83333333333333337</v>
      </c>
      <c r="BA61" s="77">
        <f>+IFERROR(VLOOKUP($C61,Presupuesto!$L:$O,4,FALSE),0)</f>
        <v>13</v>
      </c>
      <c r="BB61" s="86">
        <f t="shared" si="84"/>
        <v>7.6923076923076927E-2</v>
      </c>
      <c r="BD61" s="57">
        <f>+IFERROR(VLOOKUP($C61,Ventas!$AG:$AJ,3,FALSE),0)</f>
        <v>1363800</v>
      </c>
      <c r="BE61" s="57">
        <f>+IFERROR(VLOOKUP($C61,Ventas!$AL:$AO,3,FALSE),0)</f>
        <v>2785950</v>
      </c>
      <c r="BF61" s="57">
        <f>+IFERROR(VLOOKUP($C61,Ventas!$AQ:$AT,3,FALSE),0)</f>
        <v>503950</v>
      </c>
      <c r="BG61" s="57">
        <f t="shared" si="85"/>
        <v>-859850</v>
      </c>
      <c r="BH61" s="86">
        <f t="shared" si="86"/>
        <v>-0.63048100894559322</v>
      </c>
      <c r="BI61" s="57">
        <f t="shared" si="87"/>
        <v>-2282000</v>
      </c>
      <c r="BJ61" s="86">
        <f t="shared" si="88"/>
        <v>-0.81911017785674545</v>
      </c>
      <c r="BK61" s="57">
        <f>+IFERROR(VLOOKUP($C61,Presupuesto!$L:$O,3,FALSE),0)</f>
        <v>4428571.4285714282</v>
      </c>
      <c r="BL61" s="86">
        <f t="shared" si="89"/>
        <v>0.11379516129032259</v>
      </c>
      <c r="BN61" s="77">
        <f>+IFERROR(VLOOKUP($C61,Ventas!$AV:$AY,4,FALSE),0)</f>
        <v>0</v>
      </c>
      <c r="BO61" s="77">
        <f>+IFERROR(VLOOKUP($C61,Ventas!$BA:$BD,4,FALSE),0)</f>
        <v>13</v>
      </c>
      <c r="BP61" s="77">
        <f>+IFERROR(VLOOKUP($C61,Ventas!$BF:$BI,4,FALSE),0)</f>
        <v>2</v>
      </c>
      <c r="BQ61" s="77">
        <f t="shared" si="90"/>
        <v>2</v>
      </c>
      <c r="BR61" s="86">
        <f t="shared" si="91"/>
        <v>0</v>
      </c>
      <c r="BS61" s="77">
        <f t="shared" si="92"/>
        <v>-11</v>
      </c>
      <c r="BT61" s="86">
        <f t="shared" si="93"/>
        <v>-0.84615384615384615</v>
      </c>
      <c r="BU61" s="77">
        <f>+IFERROR(VLOOKUP($C61,Presupuesto!$Q:$T,4,FALSE),0)</f>
        <v>18</v>
      </c>
      <c r="BV61" s="86">
        <f t="shared" si="94"/>
        <v>0.1111111111111111</v>
      </c>
      <c r="BX61" s="57">
        <f>+IFERROR(VLOOKUP($C61,Ventas!$AV:$AY,3,FALSE),0)</f>
        <v>0</v>
      </c>
      <c r="BY61" s="57">
        <f>+IFERROR(VLOOKUP($C61,Ventas!$BA:$BD,3,FALSE),0)</f>
        <v>85800</v>
      </c>
      <c r="BZ61" s="57">
        <f>+IFERROR(VLOOKUP($C61,Ventas!$BF:$BI,3,FALSE),0)</f>
        <v>371586</v>
      </c>
      <c r="CA61" s="57">
        <f t="shared" si="95"/>
        <v>371586</v>
      </c>
      <c r="CB61" s="86">
        <f t="shared" si="96"/>
        <v>0</v>
      </c>
      <c r="CC61" s="57">
        <f t="shared" si="97"/>
        <v>285786</v>
      </c>
      <c r="CD61" s="86">
        <f t="shared" si="98"/>
        <v>3.3308391608391608</v>
      </c>
      <c r="CE61" s="57">
        <f>+IFERROR(VLOOKUP($C61,Presupuesto!$Q:$T,3,FALSE),0)</f>
        <v>118800</v>
      </c>
      <c r="CF61" s="86">
        <f t="shared" si="99"/>
        <v>3.1278282828282826</v>
      </c>
      <c r="CH61" s="77">
        <f>+IFERROR(VLOOKUP($C61,Ventas!$BK:$BN,4,FALSE),0)</f>
        <v>0</v>
      </c>
      <c r="CI61" s="77">
        <f>+IFERROR(VLOOKUP($C61,Ventas!$BP:$BS,4,FALSE),0)</f>
        <v>0</v>
      </c>
      <c r="CJ61" s="77">
        <f>+IFERROR(VLOOKUP($C61,Ventas!$BU:$BX,4,FALSE),0)</f>
        <v>0</v>
      </c>
      <c r="CK61" s="77">
        <f t="shared" si="100"/>
        <v>0</v>
      </c>
      <c r="CL61" s="86">
        <f t="shared" si="101"/>
        <v>0</v>
      </c>
      <c r="CM61" s="77">
        <f t="shared" si="102"/>
        <v>0</v>
      </c>
      <c r="CN61" s="86">
        <f t="shared" si="103"/>
        <v>0</v>
      </c>
      <c r="CO61" s="77">
        <f>+IFERROR(VLOOKUP($C61,Presupuesto!$V:$Y,4,FALSE),0)</f>
        <v>0</v>
      </c>
      <c r="CP61" s="86">
        <f t="shared" si="104"/>
        <v>0</v>
      </c>
      <c r="CR61" s="57">
        <f>+IFERROR(VLOOKUP($C61,Ventas!$BK:$BN,3,FALSE),0)</f>
        <v>0</v>
      </c>
      <c r="CS61" s="57">
        <f>+IFERROR(VLOOKUP($C61,Ventas!$BP:$BS,3,FALSE),0)</f>
        <v>0</v>
      </c>
      <c r="CT61" s="57">
        <f>+IFERROR(VLOOKUP($C61,Ventas!$BU:$BX,3,FALSE),0)</f>
        <v>0</v>
      </c>
      <c r="CU61" s="57">
        <f t="shared" si="105"/>
        <v>0</v>
      </c>
      <c r="CV61" s="86">
        <f t="shared" si="106"/>
        <v>0</v>
      </c>
      <c r="CW61" s="57">
        <f t="shared" si="107"/>
        <v>0</v>
      </c>
      <c r="CX61" s="86">
        <f t="shared" si="108"/>
        <v>0</v>
      </c>
      <c r="CY61" s="57">
        <f>+IFERROR(VLOOKUP($C61,Presupuesto!$V:$Y,3,FALSE),0)</f>
        <v>0</v>
      </c>
      <c r="CZ61" s="86">
        <f t="shared" si="109"/>
        <v>0</v>
      </c>
      <c r="DB61" s="77">
        <f>+IFERROR(VLOOKUP($C61,Ventas!$BZ:$CC,4,FALSE),0)</f>
        <v>0</v>
      </c>
      <c r="DC61" s="77">
        <f>+IFERROR(VLOOKUP($C61,Ventas!$CE:$CH,4,FALSE),0)</f>
        <v>4</v>
      </c>
      <c r="DD61" s="77">
        <f>+IFERROR(VLOOKUP($C61,Ventas!$CJ:$CM,4,FALSE),0)</f>
        <v>2</v>
      </c>
      <c r="DE61" s="77">
        <f t="shared" si="110"/>
        <v>2</v>
      </c>
      <c r="DF61" s="86">
        <f t="shared" si="111"/>
        <v>0</v>
      </c>
      <c r="DG61" s="77">
        <f t="shared" si="112"/>
        <v>-2</v>
      </c>
      <c r="DH61" s="86">
        <f t="shared" si="113"/>
        <v>-0.5</v>
      </c>
      <c r="DI61" s="77">
        <f>+IFERROR(VLOOKUP($C61,Presupuesto!$AA:$AD,4,FALSE),0)</f>
        <v>0</v>
      </c>
      <c r="DJ61" s="86">
        <f t="shared" si="114"/>
        <v>0</v>
      </c>
      <c r="DL61" s="57">
        <f>+IFERROR(VLOOKUP($C61,Ventas!$BZ:$CC,3,FALSE),0)</f>
        <v>0</v>
      </c>
      <c r="DM61" s="57">
        <f>+IFERROR(VLOOKUP($C61,Ventas!$CE:$CH,3,FALSE),0)</f>
        <v>441156</v>
      </c>
      <c r="DN61" s="57">
        <f>+IFERROR(VLOOKUP($C61,Ventas!$CJ:$CM,3,FALSE),0)</f>
        <v>220578</v>
      </c>
      <c r="DO61" s="57">
        <f t="shared" si="115"/>
        <v>220578</v>
      </c>
      <c r="DP61" s="86">
        <f t="shared" si="116"/>
        <v>0</v>
      </c>
      <c r="DQ61" s="57">
        <f t="shared" si="117"/>
        <v>-220578</v>
      </c>
      <c r="DR61" s="86">
        <f t="shared" si="118"/>
        <v>-0.5</v>
      </c>
      <c r="DS61" s="57">
        <f>+IFERROR(VLOOKUP($C61,Presupuesto!$AA:$AD,3,FALSE),0)</f>
        <v>0</v>
      </c>
      <c r="DT61" s="86">
        <f t="shared" si="119"/>
        <v>0</v>
      </c>
    </row>
    <row r="62" spans="1:124" ht="17.25" x14ac:dyDescent="0.25">
      <c r="A62" s="10"/>
      <c r="B62" s="181"/>
      <c r="C62" s="55">
        <v>1130</v>
      </c>
      <c r="D62" s="56" t="s">
        <v>115</v>
      </c>
      <c r="E62" s="36"/>
      <c r="F62" s="77">
        <f>+IFERROR(VLOOKUP($C62,Ventas!$B:$E,4,FALSE),0)</f>
        <v>16</v>
      </c>
      <c r="G62" s="77">
        <f>+IFERROR(VLOOKUP($C62,Ventas!$G:$J,4,FALSE),0)</f>
        <v>15</v>
      </c>
      <c r="H62" s="77">
        <f>+IFERROR(VLOOKUP($C62,Ventas!$L:$O,4,FALSE),0)</f>
        <v>10</v>
      </c>
      <c r="I62" s="77">
        <f t="shared" si="60"/>
        <v>-6</v>
      </c>
      <c r="J62" s="86">
        <f t="shared" si="61"/>
        <v>-0.375</v>
      </c>
      <c r="K62" s="77">
        <f t="shared" si="62"/>
        <v>-5</v>
      </c>
      <c r="L62" s="86">
        <f t="shared" si="63"/>
        <v>-0.33333333333333331</v>
      </c>
      <c r="M62" s="77">
        <f>+IFERROR(VLOOKUP($C62,Presupuesto!$B:$E,4,FALSE),0)</f>
        <v>25</v>
      </c>
      <c r="N62" s="86">
        <f t="shared" si="64"/>
        <v>0.4</v>
      </c>
      <c r="P62" s="57">
        <f>+IFERROR(VLOOKUP($C62,Ventas!$B:$E,3,FALSE),0)</f>
        <v>1979390</v>
      </c>
      <c r="Q62" s="57">
        <f>+IFERROR(VLOOKUP($C62,Ventas!$G:$J,3,FALSE),0)</f>
        <v>2096844</v>
      </c>
      <c r="R62" s="57">
        <f>+IFERROR(VLOOKUP($C62,Ventas!$L:$O,3,FALSE),0)</f>
        <v>1122254</v>
      </c>
      <c r="S62" s="57">
        <f t="shared" si="65"/>
        <v>-857136</v>
      </c>
      <c r="T62" s="86">
        <f t="shared" si="66"/>
        <v>-0.43303037804576155</v>
      </c>
      <c r="U62" s="57">
        <f t="shared" si="67"/>
        <v>-974590</v>
      </c>
      <c r="V62" s="86">
        <f t="shared" si="68"/>
        <v>-0.46478898764047299</v>
      </c>
      <c r="W62" s="57">
        <f>+IFERROR(VLOOKUP($C62,Presupuesto!$B:$E,3,FALSE),0)</f>
        <v>3125000</v>
      </c>
      <c r="X62" s="86">
        <f t="shared" si="69"/>
        <v>0.35912127999999999</v>
      </c>
      <c r="Z62" s="77">
        <f>+IFERROR(VLOOKUP($C62,Ventas!$R:$U,4,FALSE),0)</f>
        <v>0</v>
      </c>
      <c r="AA62" s="77">
        <f>+IFERROR(VLOOKUP($C62,Ventas!$W:$Z,4,FALSE),0)</f>
        <v>0</v>
      </c>
      <c r="AB62" s="77">
        <f>+IFERROR(VLOOKUP($C62,Ventas!$AB:$AE,4,FALSE),0)</f>
        <v>0</v>
      </c>
      <c r="AC62" s="77">
        <f t="shared" si="70"/>
        <v>0</v>
      </c>
      <c r="AD62" s="86">
        <f t="shared" si="71"/>
        <v>0</v>
      </c>
      <c r="AE62" s="77">
        <f t="shared" si="72"/>
        <v>0</v>
      </c>
      <c r="AF62" s="86">
        <f t="shared" si="73"/>
        <v>0</v>
      </c>
      <c r="AG62" s="77">
        <f>+IFERROR(VLOOKUP($C62,Presupuesto!$G:$J,4,FALSE),0)</f>
        <v>0</v>
      </c>
      <c r="AH62" s="86">
        <f t="shared" si="74"/>
        <v>0</v>
      </c>
      <c r="AJ62" s="57">
        <f>+IFERROR(VLOOKUP($C62,Ventas!$R:$U,3,FALSE),0)</f>
        <v>0</v>
      </c>
      <c r="AK62" s="57">
        <f>+IFERROR(VLOOKUP($C62,Ventas!$W:$Z,3,FALSE),0)</f>
        <v>0</v>
      </c>
      <c r="AL62" s="57">
        <f>+IFERROR(VLOOKUP($C62,Ventas!$AB:$AE,3,FALSE),0)</f>
        <v>0</v>
      </c>
      <c r="AM62" s="57">
        <f t="shared" si="75"/>
        <v>0</v>
      </c>
      <c r="AN62" s="86">
        <f t="shared" si="76"/>
        <v>0</v>
      </c>
      <c r="AO62" s="57">
        <f t="shared" si="77"/>
        <v>0</v>
      </c>
      <c r="AP62" s="86">
        <f t="shared" si="78"/>
        <v>0</v>
      </c>
      <c r="AQ62" s="57">
        <f>+IFERROR(VLOOKUP($C62,Presupuesto!$G:$J,3,FALSE),0)</f>
        <v>0</v>
      </c>
      <c r="AR62" s="86">
        <f t="shared" si="79"/>
        <v>0</v>
      </c>
      <c r="AT62" s="77">
        <f>+IFERROR(VLOOKUP($C62,Ventas!$AG:$AJ,4,FALSE),0)</f>
        <v>5</v>
      </c>
      <c r="AU62" s="77">
        <f>+IFERROR(VLOOKUP($C62,Ventas!$AL:$AO,4,FALSE),0)</f>
        <v>4</v>
      </c>
      <c r="AV62" s="77">
        <f>+IFERROR(VLOOKUP($C62,Ventas!$AQ:$AT,4,FALSE),0)</f>
        <v>0</v>
      </c>
      <c r="AW62" s="77">
        <f t="shared" si="80"/>
        <v>-5</v>
      </c>
      <c r="AX62" s="86">
        <f t="shared" si="81"/>
        <v>-1</v>
      </c>
      <c r="AY62" s="77">
        <f t="shared" si="82"/>
        <v>-4</v>
      </c>
      <c r="AZ62" s="86">
        <f t="shared" si="83"/>
        <v>-1</v>
      </c>
      <c r="BA62" s="77">
        <f>+IFERROR(VLOOKUP($C62,Presupuesto!$L:$O,4,FALSE),0)</f>
        <v>13</v>
      </c>
      <c r="BB62" s="86">
        <f t="shared" si="84"/>
        <v>0</v>
      </c>
      <c r="BD62" s="57">
        <f>+IFERROR(VLOOKUP($C62,Ventas!$AG:$AJ,3,FALSE),0)</f>
        <v>2134800</v>
      </c>
      <c r="BE62" s="57">
        <f>+IFERROR(VLOOKUP($C62,Ventas!$AL:$AO,3,FALSE),0)</f>
        <v>1882900</v>
      </c>
      <c r="BF62" s="57">
        <f>+IFERROR(VLOOKUP($C62,Ventas!$AQ:$AT,3,FALSE),0)</f>
        <v>0</v>
      </c>
      <c r="BG62" s="57">
        <f t="shared" si="85"/>
        <v>-2134800</v>
      </c>
      <c r="BH62" s="86">
        <f t="shared" si="86"/>
        <v>-1</v>
      </c>
      <c r="BI62" s="57">
        <f t="shared" si="87"/>
        <v>-1882900</v>
      </c>
      <c r="BJ62" s="86">
        <f t="shared" si="88"/>
        <v>-1</v>
      </c>
      <c r="BK62" s="57">
        <f>+IFERROR(VLOOKUP($C62,Presupuesto!$L:$O,3,FALSE),0)</f>
        <v>4428571.4285714282</v>
      </c>
      <c r="BL62" s="86">
        <f t="shared" si="89"/>
        <v>0</v>
      </c>
      <c r="BN62" s="77">
        <f>+IFERROR(VLOOKUP($C62,Ventas!$AV:$AY,4,FALSE),0)</f>
        <v>0</v>
      </c>
      <c r="BO62" s="77">
        <f>+IFERROR(VLOOKUP($C62,Ventas!$BA:$BD,4,FALSE),0)</f>
        <v>14</v>
      </c>
      <c r="BP62" s="77">
        <f>+IFERROR(VLOOKUP($C62,Ventas!$BF:$BI,4,FALSE),0)</f>
        <v>4</v>
      </c>
      <c r="BQ62" s="77">
        <f t="shared" si="90"/>
        <v>4</v>
      </c>
      <c r="BR62" s="86">
        <f t="shared" si="91"/>
        <v>0</v>
      </c>
      <c r="BS62" s="77">
        <f t="shared" si="92"/>
        <v>-10</v>
      </c>
      <c r="BT62" s="86">
        <f t="shared" si="93"/>
        <v>-0.7142857142857143</v>
      </c>
      <c r="BU62" s="77">
        <f>+IFERROR(VLOOKUP($C62,Presupuesto!$Q:$T,4,FALSE),0)</f>
        <v>16</v>
      </c>
      <c r="BV62" s="86">
        <f t="shared" si="94"/>
        <v>0.25</v>
      </c>
      <c r="BX62" s="57">
        <f>+IFERROR(VLOOKUP($C62,Ventas!$AV:$AY,3,FALSE),0)</f>
        <v>0</v>
      </c>
      <c r="BY62" s="57">
        <f>+IFERROR(VLOOKUP($C62,Ventas!$BA:$BD,3,FALSE),0)</f>
        <v>92400</v>
      </c>
      <c r="BZ62" s="57">
        <f>+IFERROR(VLOOKUP($C62,Ventas!$BF:$BI,3,FALSE),0)</f>
        <v>689814</v>
      </c>
      <c r="CA62" s="57">
        <f t="shared" si="95"/>
        <v>689814</v>
      </c>
      <c r="CB62" s="86">
        <f t="shared" si="96"/>
        <v>0</v>
      </c>
      <c r="CC62" s="57">
        <f t="shared" si="97"/>
        <v>597414</v>
      </c>
      <c r="CD62" s="86">
        <f t="shared" si="98"/>
        <v>6.4655194805194807</v>
      </c>
      <c r="CE62" s="57">
        <f>+IFERROR(VLOOKUP($C62,Presupuesto!$Q:$T,3,FALSE),0)</f>
        <v>105600</v>
      </c>
      <c r="CF62" s="86">
        <f t="shared" si="99"/>
        <v>6.5323295454545454</v>
      </c>
      <c r="CH62" s="77">
        <f>+IFERROR(VLOOKUP($C62,Ventas!$BK:$BN,4,FALSE),0)</f>
        <v>0</v>
      </c>
      <c r="CI62" s="77">
        <f>+IFERROR(VLOOKUP($C62,Ventas!$BP:$BS,4,FALSE),0)</f>
        <v>0</v>
      </c>
      <c r="CJ62" s="77">
        <f>+IFERROR(VLOOKUP($C62,Ventas!$BU:$BX,4,FALSE),0)</f>
        <v>0</v>
      </c>
      <c r="CK62" s="77">
        <f t="shared" si="100"/>
        <v>0</v>
      </c>
      <c r="CL62" s="86">
        <f t="shared" si="101"/>
        <v>0</v>
      </c>
      <c r="CM62" s="77">
        <f t="shared" si="102"/>
        <v>0</v>
      </c>
      <c r="CN62" s="86">
        <f t="shared" si="103"/>
        <v>0</v>
      </c>
      <c r="CO62" s="77">
        <f>+IFERROR(VLOOKUP($C62,Presupuesto!$V:$Y,4,FALSE),0)</f>
        <v>0</v>
      </c>
      <c r="CP62" s="86">
        <f t="shared" si="104"/>
        <v>0</v>
      </c>
      <c r="CR62" s="57">
        <f>+IFERROR(VLOOKUP($C62,Ventas!$BK:$BN,3,FALSE),0)</f>
        <v>0</v>
      </c>
      <c r="CS62" s="57">
        <f>+IFERROR(VLOOKUP($C62,Ventas!$BP:$BS,3,FALSE),0)</f>
        <v>0</v>
      </c>
      <c r="CT62" s="57">
        <f>+IFERROR(VLOOKUP($C62,Ventas!$BU:$BX,3,FALSE),0)</f>
        <v>0</v>
      </c>
      <c r="CU62" s="57">
        <f t="shared" si="105"/>
        <v>0</v>
      </c>
      <c r="CV62" s="86">
        <f t="shared" si="106"/>
        <v>0</v>
      </c>
      <c r="CW62" s="57">
        <f t="shared" si="107"/>
        <v>0</v>
      </c>
      <c r="CX62" s="86">
        <f t="shared" si="108"/>
        <v>0</v>
      </c>
      <c r="CY62" s="57">
        <f>+IFERROR(VLOOKUP($C62,Presupuesto!$V:$Y,3,FALSE),0)</f>
        <v>0</v>
      </c>
      <c r="CZ62" s="86">
        <f t="shared" si="109"/>
        <v>0</v>
      </c>
      <c r="DB62" s="77">
        <f>+IFERROR(VLOOKUP($C62,Ventas!$BZ:$CC,4,FALSE),0)</f>
        <v>0</v>
      </c>
      <c r="DC62" s="77">
        <f>+IFERROR(VLOOKUP($C62,Ventas!$CE:$CH,4,FALSE),0)</f>
        <v>0</v>
      </c>
      <c r="DD62" s="77">
        <f>+IFERROR(VLOOKUP($C62,Ventas!$CJ:$CM,4,FALSE),0)</f>
        <v>0</v>
      </c>
      <c r="DE62" s="77">
        <f t="shared" si="110"/>
        <v>0</v>
      </c>
      <c r="DF62" s="86">
        <f t="shared" si="111"/>
        <v>0</v>
      </c>
      <c r="DG62" s="77">
        <f t="shared" si="112"/>
        <v>0</v>
      </c>
      <c r="DH62" s="86">
        <f t="shared" si="113"/>
        <v>0</v>
      </c>
      <c r="DI62" s="77">
        <f>+IFERROR(VLOOKUP($C62,Presupuesto!$AA:$AD,4,FALSE),0)</f>
        <v>0</v>
      </c>
      <c r="DJ62" s="86">
        <f t="shared" si="114"/>
        <v>0</v>
      </c>
      <c r="DL62" s="57">
        <f>+IFERROR(VLOOKUP($C62,Ventas!$BZ:$CC,3,FALSE),0)</f>
        <v>0</v>
      </c>
      <c r="DM62" s="57">
        <f>+IFERROR(VLOOKUP($C62,Ventas!$CE:$CH,3,FALSE),0)</f>
        <v>0</v>
      </c>
      <c r="DN62" s="57">
        <f>+IFERROR(VLOOKUP($C62,Ventas!$CJ:$CM,3,FALSE),0)</f>
        <v>0</v>
      </c>
      <c r="DO62" s="57">
        <f t="shared" si="115"/>
        <v>0</v>
      </c>
      <c r="DP62" s="86">
        <f t="shared" si="116"/>
        <v>0</v>
      </c>
      <c r="DQ62" s="57">
        <f t="shared" si="117"/>
        <v>0</v>
      </c>
      <c r="DR62" s="86">
        <f t="shared" si="118"/>
        <v>0</v>
      </c>
      <c r="DS62" s="57">
        <f>+IFERROR(VLOOKUP($C62,Presupuesto!$AA:$AD,3,FALSE),0)</f>
        <v>0</v>
      </c>
      <c r="DT62" s="86">
        <f t="shared" si="119"/>
        <v>0</v>
      </c>
    </row>
    <row r="63" spans="1:124" ht="17.25" x14ac:dyDescent="0.25">
      <c r="A63" s="10"/>
      <c r="B63" s="182"/>
      <c r="C63" s="58" t="s">
        <v>107</v>
      </c>
      <c r="D63" s="52"/>
      <c r="E63" s="53"/>
      <c r="F63" s="76">
        <f>+SUM(F61:F62)</f>
        <v>33</v>
      </c>
      <c r="G63" s="76">
        <f>+SUM(G61:G62)</f>
        <v>44</v>
      </c>
      <c r="H63" s="76">
        <f>+SUM(H61:H62)</f>
        <v>18</v>
      </c>
      <c r="I63" s="76">
        <f t="shared" si="60"/>
        <v>-15</v>
      </c>
      <c r="J63" s="85">
        <f t="shared" si="61"/>
        <v>-0.45454545454545453</v>
      </c>
      <c r="K63" s="76">
        <f t="shared" si="62"/>
        <v>-26</v>
      </c>
      <c r="L63" s="85">
        <f t="shared" si="63"/>
        <v>-0.59090909090909094</v>
      </c>
      <c r="M63" s="76">
        <f>+SUM(M61:M62)</f>
        <v>38</v>
      </c>
      <c r="N63" s="88">
        <f t="shared" si="64"/>
        <v>0.47368421052631576</v>
      </c>
      <c r="P63" s="54">
        <f>+SUM(P61:P62)</f>
        <v>4224230</v>
      </c>
      <c r="Q63" s="54">
        <f>+SUM(Q61:Q62)</f>
        <v>5642999</v>
      </c>
      <c r="R63" s="54">
        <f>+SUM(R61:R62)</f>
        <v>2025842</v>
      </c>
      <c r="S63" s="54">
        <f t="shared" si="65"/>
        <v>-2198388</v>
      </c>
      <c r="T63" s="85">
        <f t="shared" si="66"/>
        <v>-0.52042336709885584</v>
      </c>
      <c r="U63" s="54">
        <f t="shared" si="67"/>
        <v>-3617157</v>
      </c>
      <c r="V63" s="85">
        <f t="shared" si="68"/>
        <v>-0.64099905032767146</v>
      </c>
      <c r="W63" s="54">
        <f>+SUM(W61:W62)</f>
        <v>4750000</v>
      </c>
      <c r="X63" s="88">
        <f t="shared" si="69"/>
        <v>0.42649305263157894</v>
      </c>
      <c r="Z63" s="76">
        <f>+SUM(Z61:Z62)</f>
        <v>0</v>
      </c>
      <c r="AA63" s="76">
        <f>+SUM(AA61:AA62)</f>
        <v>0</v>
      </c>
      <c r="AB63" s="76">
        <f>+SUM(AB61:AB62)</f>
        <v>0</v>
      </c>
      <c r="AC63" s="76">
        <f t="shared" si="70"/>
        <v>0</v>
      </c>
      <c r="AD63" s="85">
        <f t="shared" si="71"/>
        <v>0</v>
      </c>
      <c r="AE63" s="76">
        <f t="shared" si="72"/>
        <v>0</v>
      </c>
      <c r="AF63" s="85">
        <f t="shared" si="73"/>
        <v>0</v>
      </c>
      <c r="AG63" s="76">
        <f>+SUM(AG61:AG62)</f>
        <v>0</v>
      </c>
      <c r="AH63" s="88">
        <f t="shared" si="74"/>
        <v>0</v>
      </c>
      <c r="AJ63" s="54">
        <f>+SUM(AJ61:AJ62)</f>
        <v>0</v>
      </c>
      <c r="AK63" s="54">
        <f>+SUM(AK61:AK62)</f>
        <v>0</v>
      </c>
      <c r="AL63" s="54">
        <f>+SUM(AL61:AL62)</f>
        <v>0</v>
      </c>
      <c r="AM63" s="54">
        <f t="shared" si="75"/>
        <v>0</v>
      </c>
      <c r="AN63" s="85">
        <f t="shared" si="76"/>
        <v>0</v>
      </c>
      <c r="AO63" s="54">
        <f t="shared" si="77"/>
        <v>0</v>
      </c>
      <c r="AP63" s="85">
        <f t="shared" si="78"/>
        <v>0</v>
      </c>
      <c r="AQ63" s="54">
        <f>+SUM(AQ61:AQ62)</f>
        <v>0</v>
      </c>
      <c r="AR63" s="88">
        <f t="shared" si="79"/>
        <v>0</v>
      </c>
      <c r="AT63" s="76">
        <f>+SUM(AT61:AT62)</f>
        <v>8</v>
      </c>
      <c r="AU63" s="76">
        <f>+SUM(AU61:AU62)</f>
        <v>10</v>
      </c>
      <c r="AV63" s="76">
        <f>+SUM(AV61:AV62)</f>
        <v>1</v>
      </c>
      <c r="AW63" s="76">
        <f t="shared" si="80"/>
        <v>-7</v>
      </c>
      <c r="AX63" s="85">
        <f t="shared" si="81"/>
        <v>-0.875</v>
      </c>
      <c r="AY63" s="76">
        <f t="shared" si="82"/>
        <v>-9</v>
      </c>
      <c r="AZ63" s="85">
        <f t="shared" si="83"/>
        <v>-0.9</v>
      </c>
      <c r="BA63" s="76">
        <f>+SUM(BA61:BA62)</f>
        <v>26</v>
      </c>
      <c r="BB63" s="88">
        <f t="shared" si="84"/>
        <v>3.8461538461538464E-2</v>
      </c>
      <c r="BD63" s="54">
        <f>+SUM(BD61:BD62)</f>
        <v>3498600</v>
      </c>
      <c r="BE63" s="54">
        <f>+SUM(BE61:BE62)</f>
        <v>4668850</v>
      </c>
      <c r="BF63" s="54">
        <f>+SUM(BF61:BF62)</f>
        <v>503950</v>
      </c>
      <c r="BG63" s="54">
        <f t="shared" si="85"/>
        <v>-2994650</v>
      </c>
      <c r="BH63" s="85">
        <f t="shared" si="86"/>
        <v>-0.85595666838163842</v>
      </c>
      <c r="BI63" s="54">
        <f t="shared" si="87"/>
        <v>-4164900</v>
      </c>
      <c r="BJ63" s="85">
        <f t="shared" si="88"/>
        <v>-0.89206121421763385</v>
      </c>
      <c r="BK63" s="54">
        <f>+SUM(BK61:BK62)</f>
        <v>8857142.8571428563</v>
      </c>
      <c r="BL63" s="88">
        <f t="shared" si="89"/>
        <v>5.6897580645161296E-2</v>
      </c>
      <c r="BN63" s="76">
        <f>+SUM(BN61:BN62)</f>
        <v>0</v>
      </c>
      <c r="BO63" s="76">
        <f>+SUM(BO61:BO62)</f>
        <v>27</v>
      </c>
      <c r="BP63" s="76">
        <f>+SUM(BP61:BP62)</f>
        <v>6</v>
      </c>
      <c r="BQ63" s="76">
        <f t="shared" si="90"/>
        <v>6</v>
      </c>
      <c r="BR63" s="85">
        <f t="shared" si="91"/>
        <v>0</v>
      </c>
      <c r="BS63" s="76">
        <f t="shared" si="92"/>
        <v>-21</v>
      </c>
      <c r="BT63" s="85">
        <f t="shared" si="93"/>
        <v>-0.77777777777777779</v>
      </c>
      <c r="BU63" s="76">
        <f>+SUM(BU61:BU62)</f>
        <v>34</v>
      </c>
      <c r="BV63" s="88">
        <f t="shared" si="94"/>
        <v>0.17647058823529413</v>
      </c>
      <c r="BX63" s="54">
        <f>+SUM(BX61:BX62)</f>
        <v>0</v>
      </c>
      <c r="BY63" s="54">
        <f>+SUM(BY61:BY62)</f>
        <v>178200</v>
      </c>
      <c r="BZ63" s="54">
        <f>+SUM(BZ61:BZ62)</f>
        <v>1061400</v>
      </c>
      <c r="CA63" s="54">
        <f t="shared" si="95"/>
        <v>1061400</v>
      </c>
      <c r="CB63" s="85">
        <f t="shared" si="96"/>
        <v>0</v>
      </c>
      <c r="CC63" s="54">
        <f t="shared" si="97"/>
        <v>883200</v>
      </c>
      <c r="CD63" s="85">
        <f t="shared" si="98"/>
        <v>4.9562289562289559</v>
      </c>
      <c r="CE63" s="54">
        <f>+SUM(CE61:CE62)</f>
        <v>224400</v>
      </c>
      <c r="CF63" s="88">
        <f t="shared" si="99"/>
        <v>4.7299465240641707</v>
      </c>
      <c r="CH63" s="76">
        <f>+SUM(CH61:CH62)</f>
        <v>0</v>
      </c>
      <c r="CI63" s="76">
        <f>+SUM(CI61:CI62)</f>
        <v>0</v>
      </c>
      <c r="CJ63" s="76">
        <f>+SUM(CJ61:CJ62)</f>
        <v>0</v>
      </c>
      <c r="CK63" s="76">
        <f t="shared" si="100"/>
        <v>0</v>
      </c>
      <c r="CL63" s="85">
        <f t="shared" si="101"/>
        <v>0</v>
      </c>
      <c r="CM63" s="76">
        <f t="shared" si="102"/>
        <v>0</v>
      </c>
      <c r="CN63" s="85">
        <f t="shared" si="103"/>
        <v>0</v>
      </c>
      <c r="CO63" s="76">
        <f>+SUM(CO61:CO62)</f>
        <v>0</v>
      </c>
      <c r="CP63" s="88">
        <f t="shared" si="104"/>
        <v>0</v>
      </c>
      <c r="CR63" s="54">
        <f>+SUM(CR61:CR62)</f>
        <v>0</v>
      </c>
      <c r="CS63" s="54">
        <f>+SUM(CS61:CS62)</f>
        <v>0</v>
      </c>
      <c r="CT63" s="54">
        <f>+SUM(CT61:CT62)</f>
        <v>0</v>
      </c>
      <c r="CU63" s="54">
        <f t="shared" si="105"/>
        <v>0</v>
      </c>
      <c r="CV63" s="85">
        <f t="shared" si="106"/>
        <v>0</v>
      </c>
      <c r="CW63" s="54">
        <f t="shared" si="107"/>
        <v>0</v>
      </c>
      <c r="CX63" s="85">
        <f t="shared" si="108"/>
        <v>0</v>
      </c>
      <c r="CY63" s="54">
        <f>+SUM(CY61:CY62)</f>
        <v>0</v>
      </c>
      <c r="CZ63" s="88">
        <f t="shared" si="109"/>
        <v>0</v>
      </c>
      <c r="DB63" s="76">
        <f>+SUM(DB61:DB62)</f>
        <v>0</v>
      </c>
      <c r="DC63" s="76">
        <f>+SUM(DC61:DC62)</f>
        <v>4</v>
      </c>
      <c r="DD63" s="76">
        <f>+SUM(DD61:DD62)</f>
        <v>2</v>
      </c>
      <c r="DE63" s="76">
        <f t="shared" si="110"/>
        <v>2</v>
      </c>
      <c r="DF63" s="85">
        <f t="shared" si="111"/>
        <v>0</v>
      </c>
      <c r="DG63" s="76">
        <f t="shared" si="112"/>
        <v>-2</v>
      </c>
      <c r="DH63" s="85">
        <f t="shared" si="113"/>
        <v>-0.5</v>
      </c>
      <c r="DI63" s="76">
        <f>+SUM(DI61:DI62)</f>
        <v>0</v>
      </c>
      <c r="DJ63" s="88">
        <f t="shared" si="114"/>
        <v>0</v>
      </c>
      <c r="DL63" s="54">
        <f>+SUM(DL61:DL62)</f>
        <v>0</v>
      </c>
      <c r="DM63" s="54">
        <f>+SUM(DM61:DM62)</f>
        <v>441156</v>
      </c>
      <c r="DN63" s="54">
        <f>+SUM(DN61:DN62)</f>
        <v>220578</v>
      </c>
      <c r="DO63" s="54">
        <f t="shared" si="115"/>
        <v>220578</v>
      </c>
      <c r="DP63" s="85">
        <f t="shared" si="116"/>
        <v>0</v>
      </c>
      <c r="DQ63" s="54">
        <f t="shared" si="117"/>
        <v>-220578</v>
      </c>
      <c r="DR63" s="85">
        <f t="shared" si="118"/>
        <v>-0.5</v>
      </c>
      <c r="DS63" s="54">
        <f>+SUM(DS61:DS62)</f>
        <v>0</v>
      </c>
      <c r="DT63" s="88">
        <f t="shared" si="119"/>
        <v>0</v>
      </c>
    </row>
    <row r="64" spans="1:124" ht="17.25" x14ac:dyDescent="0.25">
      <c r="A64" s="10"/>
      <c r="B64" s="168" t="s">
        <v>217</v>
      </c>
      <c r="C64" s="169"/>
      <c r="D64" s="170"/>
      <c r="E64" s="59"/>
      <c r="F64" s="78">
        <f>+F63+F60+F56+F50+F45+F38+F32+F28</f>
        <v>889</v>
      </c>
      <c r="G64" s="78">
        <f>+G63+G60+G56+G50+G45+G38+G32+G28</f>
        <v>948</v>
      </c>
      <c r="H64" s="78">
        <f>+H63+H60+H56+H50+H45+H38+H32+H28</f>
        <v>588</v>
      </c>
      <c r="I64" s="78">
        <f t="shared" si="60"/>
        <v>-301</v>
      </c>
      <c r="J64" s="87">
        <f t="shared" si="61"/>
        <v>-0.33858267716535434</v>
      </c>
      <c r="K64" s="78">
        <f t="shared" si="62"/>
        <v>-360</v>
      </c>
      <c r="L64" s="87">
        <f t="shared" si="63"/>
        <v>-0.379746835443038</v>
      </c>
      <c r="M64" s="78">
        <f>+M63+M60+M56+M50+M45+M38+M32+M28</f>
        <v>1252</v>
      </c>
      <c r="N64" s="89">
        <f t="shared" si="64"/>
        <v>0.46964856230031948</v>
      </c>
      <c r="P64" s="60">
        <f>+P63+P60+P56+P50+P45+P38+P32+P28</f>
        <v>96432551</v>
      </c>
      <c r="Q64" s="60">
        <f>+Q63+Q60+Q56+Q50+Q45+Q38+Q32+Q28</f>
        <v>115106588</v>
      </c>
      <c r="R64" s="60">
        <f>+R63+R60+R56+R50+R45+R38+R32+R28</f>
        <v>61043973</v>
      </c>
      <c r="S64" s="60">
        <f t="shared" si="65"/>
        <v>-35388578</v>
      </c>
      <c r="T64" s="87">
        <f t="shared" si="66"/>
        <v>-0.36697751571458481</v>
      </c>
      <c r="U64" s="60">
        <f t="shared" si="67"/>
        <v>-54062615</v>
      </c>
      <c r="V64" s="87">
        <f t="shared" si="68"/>
        <v>-0.46967437693488057</v>
      </c>
      <c r="W64" s="60">
        <f>+W63+W60+W56+W50+W45+W38+W32+W28</f>
        <v>156475000</v>
      </c>
      <c r="X64" s="89">
        <f t="shared" si="69"/>
        <v>0.39011965489694839</v>
      </c>
      <c r="Z64" s="78">
        <f>+Z63+Z60+Z56+Z50+Z45+Z38+Z32+Z28</f>
        <v>6</v>
      </c>
      <c r="AA64" s="78">
        <f>+AA63+AA60+AA56+AA50+AA45+AA38+AA32+AA28</f>
        <v>59</v>
      </c>
      <c r="AB64" s="78">
        <f>+AB63+AB60+AB56+AB50+AB45+AB38+AB32+AB28</f>
        <v>20</v>
      </c>
      <c r="AC64" s="78">
        <f t="shared" si="70"/>
        <v>14</v>
      </c>
      <c r="AD64" s="87">
        <f t="shared" si="71"/>
        <v>2.3333333333333335</v>
      </c>
      <c r="AE64" s="78">
        <f t="shared" si="72"/>
        <v>-39</v>
      </c>
      <c r="AF64" s="87">
        <f t="shared" si="73"/>
        <v>-0.66101694915254239</v>
      </c>
      <c r="AG64" s="78">
        <f>+AG63+AG60+AG56+AG50+AG45+AG38+AG32+AG28</f>
        <v>95</v>
      </c>
      <c r="AH64" s="89">
        <f t="shared" si="74"/>
        <v>0.21052631578947367</v>
      </c>
      <c r="AJ64" s="60">
        <f>+AJ63+AJ60+AJ56+AJ50+AJ45+AJ38+AJ32+AJ28</f>
        <v>1267240.32</v>
      </c>
      <c r="AK64" s="60">
        <f>+AK63+AK60+AK56+AK50+AK45+AK38+AK32+AK28</f>
        <v>12519386.400000002</v>
      </c>
      <c r="AL64" s="60">
        <f>+AL63+AL60+AL56+AL50+AL45+AL38+AL32+AL28</f>
        <v>4243517</v>
      </c>
      <c r="AM64" s="60">
        <f t="shared" si="75"/>
        <v>2976276.6799999997</v>
      </c>
      <c r="AN64" s="87">
        <f t="shared" si="76"/>
        <v>2.3486284590439794</v>
      </c>
      <c r="AO64" s="60">
        <f t="shared" si="77"/>
        <v>-8275869.4000000022</v>
      </c>
      <c r="AP64" s="87">
        <f t="shared" si="78"/>
        <v>-0.66104433041542676</v>
      </c>
      <c r="AQ64" s="60">
        <f>+AQ63+AQ60+AQ56+AQ50+AQ45+AQ38+AQ32+AQ28</f>
        <v>20833000</v>
      </c>
      <c r="AR64" s="89">
        <f t="shared" si="79"/>
        <v>0.20369207507320117</v>
      </c>
      <c r="AT64" s="78">
        <f>+AT63+AT60+AT56+AT50+AT45+AT38+AT32+AT28</f>
        <v>188</v>
      </c>
      <c r="AU64" s="78">
        <f>+AU63+AU60+AU56+AU50+AU45+AU38+AU32+AU28</f>
        <v>224</v>
      </c>
      <c r="AV64" s="78">
        <f>+AV63+AV60+AV56+AV50+AV45+AV38+AV32+AV28</f>
        <v>154</v>
      </c>
      <c r="AW64" s="78">
        <f t="shared" si="80"/>
        <v>-34</v>
      </c>
      <c r="AX64" s="87">
        <f t="shared" si="81"/>
        <v>-0.18085106382978725</v>
      </c>
      <c r="AY64" s="78">
        <f t="shared" si="82"/>
        <v>-70</v>
      </c>
      <c r="AZ64" s="87">
        <f t="shared" si="83"/>
        <v>-0.3125</v>
      </c>
      <c r="BA64" s="78">
        <f>+BA63+BA60+BA56+BA50+BA45+BA38+BA32+BA28</f>
        <v>351</v>
      </c>
      <c r="BB64" s="89">
        <f t="shared" si="84"/>
        <v>0.43874643874643876</v>
      </c>
      <c r="BD64" s="60">
        <f>+BD63+BD60+BD56+BD50+BD45+BD38+BD32+BD28</f>
        <v>90399600</v>
      </c>
      <c r="BE64" s="60">
        <f>+BE63+BE60+BE56+BE50+BE45+BE38+BE32+BE28</f>
        <v>112161750</v>
      </c>
      <c r="BF64" s="60">
        <f>+BF63+BF60+BF56+BF50+BF45+BF38+BF32+BF28</f>
        <v>75953300</v>
      </c>
      <c r="BG64" s="60">
        <f t="shared" si="85"/>
        <v>-14446300</v>
      </c>
      <c r="BH64" s="87">
        <f t="shared" si="86"/>
        <v>-0.15980491064119753</v>
      </c>
      <c r="BI64" s="60">
        <f t="shared" si="87"/>
        <v>-36208450</v>
      </c>
      <c r="BJ64" s="87">
        <f t="shared" si="88"/>
        <v>-0.32282351158037387</v>
      </c>
      <c r="BK64" s="60">
        <f>+BK63+BK60+BK56+BK50+BK45+BK38+BK32+BK28</f>
        <v>119571428.57142857</v>
      </c>
      <c r="BL64" s="89">
        <f t="shared" si="89"/>
        <v>0.63521278375149348</v>
      </c>
      <c r="BN64" s="78">
        <f>+BN63+BN60+BN56+BN50+BN45+BN38+BN32+BN28</f>
        <v>0</v>
      </c>
      <c r="BO64" s="78">
        <f>+BO63+BO60+BO56+BO50+BO45+BO38+BO32+BO28</f>
        <v>846</v>
      </c>
      <c r="BP64" s="78">
        <f>+BP63+BP60+BP56+BP50+BP45+BP38+BP32+BP28</f>
        <v>543</v>
      </c>
      <c r="BQ64" s="78">
        <f t="shared" si="90"/>
        <v>543</v>
      </c>
      <c r="BR64" s="87">
        <f t="shared" si="91"/>
        <v>0</v>
      </c>
      <c r="BS64" s="78">
        <f t="shared" si="92"/>
        <v>-303</v>
      </c>
      <c r="BT64" s="87">
        <f t="shared" si="93"/>
        <v>-0.35815602836879434</v>
      </c>
      <c r="BU64" s="78">
        <f>+BU63+BU60+BU56+BU50+BU45+BU38+BU32+BU28</f>
        <v>746</v>
      </c>
      <c r="BV64" s="89">
        <f t="shared" si="94"/>
        <v>0.72788203753351211</v>
      </c>
      <c r="BX64" s="60">
        <f>+BX63+BX60+BX56+BX50+BX45+BX38+BX32+BX28</f>
        <v>0</v>
      </c>
      <c r="BY64" s="60">
        <f>+BY63+BY60+BY56+BY50+BY45+BY38+BY32+BY28</f>
        <v>5583600</v>
      </c>
      <c r="BZ64" s="60">
        <f>+BZ63+BZ60+BZ56+BZ50+BZ45+BZ38+BZ32+BZ28</f>
        <v>157669205</v>
      </c>
      <c r="CA64" s="60">
        <f t="shared" si="95"/>
        <v>157669205</v>
      </c>
      <c r="CB64" s="87">
        <f t="shared" si="96"/>
        <v>0</v>
      </c>
      <c r="CC64" s="60">
        <f t="shared" si="97"/>
        <v>152085605</v>
      </c>
      <c r="CD64" s="87">
        <f t="shared" si="98"/>
        <v>27.237911920624686</v>
      </c>
      <c r="CE64" s="60">
        <f>+CE63+CE60+CE56+CE50+CE45+CE38+CE32+CE28</f>
        <v>4917000</v>
      </c>
      <c r="CF64" s="89">
        <f t="shared" si="99"/>
        <v>32.066138905836894</v>
      </c>
      <c r="CH64" s="78">
        <f>+CH63+CH60+CH56+CH50+CH45+CH38+CH32+CH28</f>
        <v>0</v>
      </c>
      <c r="CI64" s="78">
        <f>+CI63+CI60+CI56+CI50+CI45+CI38+CI32+CI28</f>
        <v>37</v>
      </c>
      <c r="CJ64" s="78">
        <f>+CJ63+CJ60+CJ56+CJ50+CJ45+CJ38+CJ32+CJ28</f>
        <v>38</v>
      </c>
      <c r="CK64" s="78">
        <f t="shared" si="100"/>
        <v>38</v>
      </c>
      <c r="CL64" s="87">
        <f t="shared" si="101"/>
        <v>0</v>
      </c>
      <c r="CM64" s="78">
        <f t="shared" si="102"/>
        <v>1</v>
      </c>
      <c r="CN64" s="87">
        <f t="shared" si="103"/>
        <v>2.7027027027027029E-2</v>
      </c>
      <c r="CO64" s="78">
        <f>+CO63+CO60+CO56+CO50+CO45+CO38+CO32+CO28</f>
        <v>0</v>
      </c>
      <c r="CP64" s="89">
        <f t="shared" si="104"/>
        <v>0</v>
      </c>
      <c r="CR64" s="60">
        <f>+CR63+CR60+CR56+CR50+CR45+CR38+CR32+CR28</f>
        <v>0</v>
      </c>
      <c r="CS64" s="60">
        <f>+CS63+CS60+CS56+CS50+CS45+CS38+CS32+CS28</f>
        <v>4662117</v>
      </c>
      <c r="CT64" s="60">
        <f>+CT63+CT60+CT56+CT50+CT45+CT38+CT32+CT28</f>
        <v>4442216</v>
      </c>
      <c r="CU64" s="60">
        <f t="shared" si="105"/>
        <v>4442216</v>
      </c>
      <c r="CV64" s="87">
        <f t="shared" si="106"/>
        <v>0</v>
      </c>
      <c r="CW64" s="60">
        <f t="shared" si="107"/>
        <v>-219901</v>
      </c>
      <c r="CX64" s="87">
        <f t="shared" si="108"/>
        <v>-4.7167627925253697E-2</v>
      </c>
      <c r="CY64" s="60">
        <f>+CY63+CY60+CY56+CY50+CY45+CY38+CY32+CY28</f>
        <v>0</v>
      </c>
      <c r="CZ64" s="89">
        <f t="shared" si="109"/>
        <v>0</v>
      </c>
      <c r="DB64" s="78">
        <f>+DB63+DB60+DB56+DB50+DB45+DB38+DB32+DB28</f>
        <v>0</v>
      </c>
      <c r="DC64" s="78">
        <f>+DC63+DC60+DC56+DC50+DC45+DC38+DC32+DC28</f>
        <v>140</v>
      </c>
      <c r="DD64" s="78">
        <f>+DD63+DD60+DD56+DD50+DD45+DD38+DD32+DD28</f>
        <v>108</v>
      </c>
      <c r="DE64" s="78">
        <f t="shared" si="110"/>
        <v>108</v>
      </c>
      <c r="DF64" s="87">
        <f t="shared" si="111"/>
        <v>0</v>
      </c>
      <c r="DG64" s="78">
        <f t="shared" si="112"/>
        <v>-32</v>
      </c>
      <c r="DH64" s="87">
        <f t="shared" si="113"/>
        <v>-0.22857142857142856</v>
      </c>
      <c r="DI64" s="78">
        <f>+DI63+DI60+DI56+DI50+DI45+DI38+DI32+DI28</f>
        <v>0</v>
      </c>
      <c r="DJ64" s="89">
        <f t="shared" si="114"/>
        <v>0</v>
      </c>
      <c r="DL64" s="60">
        <f>+DL63+DL60+DL56+DL50+DL45+DL38+DL32+DL28</f>
        <v>0</v>
      </c>
      <c r="DM64" s="60">
        <f>+DM63+DM60+DM56+DM50+DM45+DM38+DM32+DM28</f>
        <v>15440460</v>
      </c>
      <c r="DN64" s="60">
        <f>+DN63+DN60+DN56+DN50+DN45+DN38+DN32+DN28</f>
        <v>11911212</v>
      </c>
      <c r="DO64" s="60">
        <f t="shared" si="115"/>
        <v>11911212</v>
      </c>
      <c r="DP64" s="87">
        <f t="shared" si="116"/>
        <v>0</v>
      </c>
      <c r="DQ64" s="60">
        <f t="shared" si="117"/>
        <v>-3529248</v>
      </c>
      <c r="DR64" s="87">
        <f t="shared" si="118"/>
        <v>-0.22857142857142856</v>
      </c>
      <c r="DS64" s="60">
        <f>+DS63+DS60+DS56+DS50+DS45+DS38+DS32+DS28</f>
        <v>0</v>
      </c>
      <c r="DT64" s="89">
        <f t="shared" si="119"/>
        <v>0</v>
      </c>
    </row>
    <row r="66" spans="2:124" ht="16.5" x14ac:dyDescent="0.25">
      <c r="B66" s="94" t="s">
        <v>226</v>
      </c>
      <c r="C66" s="95">
        <v>1266</v>
      </c>
      <c r="D66" s="96" t="s">
        <v>143</v>
      </c>
      <c r="F66" s="97">
        <f>+IFERROR(VLOOKUP($C66,Ventas!$B:$E,4,FALSE),0)</f>
        <v>2</v>
      </c>
      <c r="G66" s="97">
        <f>+IFERROR(VLOOKUP($C66,Ventas!$G:$J,4,FALSE),0)</f>
        <v>5</v>
      </c>
      <c r="H66" s="97">
        <f>+IFERROR(VLOOKUP($C66,Ventas!$L:$O,4,FALSE),0)</f>
        <v>0</v>
      </c>
      <c r="I66" s="97">
        <f>+IFERROR(H66-F66,0)</f>
        <v>-2</v>
      </c>
      <c r="J66" s="98">
        <f>+IFERROR((H66-F66)/F66,0)</f>
        <v>-1</v>
      </c>
      <c r="K66" s="97">
        <f>+IFERROR(H66-G66,0)</f>
        <v>-5</v>
      </c>
      <c r="L66" s="98">
        <f>+IFERROR((H66-G66)/G66,0)</f>
        <v>-1</v>
      </c>
      <c r="M66" s="97">
        <f>+IFERROR(VLOOKUP($C66,Presupuesto!$B:$E,4,FALSE),0)</f>
        <v>0</v>
      </c>
      <c r="N66" s="99">
        <f>+IFERROR(H66/M66,0)</f>
        <v>0</v>
      </c>
      <c r="O66" s="100"/>
      <c r="P66" s="101">
        <f>+IFERROR(VLOOKUP($C66,Ventas!$B:$E,3,FALSE),0)</f>
        <v>301685</v>
      </c>
      <c r="Q66" s="101">
        <f>+IFERROR(VLOOKUP($C66,Ventas!$G:$J,3,FALSE),0)</f>
        <v>544233</v>
      </c>
      <c r="R66" s="101">
        <f>+IFERROR(VLOOKUP($C66,Ventas!$L:$O,3,FALSE),0)</f>
        <v>0</v>
      </c>
      <c r="S66" s="101">
        <f>+IFERROR(R66-P66,0)</f>
        <v>-301685</v>
      </c>
      <c r="T66" s="98">
        <f>+IFERROR((R66-P66)/P66,0)</f>
        <v>-1</v>
      </c>
      <c r="U66" s="101">
        <f>+IFERROR(R66-Q66,0)</f>
        <v>-544233</v>
      </c>
      <c r="V66" s="98">
        <f>+IFERROR((R66-Q66)/Q66,0)</f>
        <v>-1</v>
      </c>
      <c r="W66" s="101">
        <f>+IFERROR(VLOOKUP($C66,Presupuesto!$B:$E,3,FALSE),0)</f>
        <v>0</v>
      </c>
      <c r="X66" s="99">
        <f>+IFERROR(R66/W66,0)</f>
        <v>0</v>
      </c>
      <c r="Y66" s="100"/>
      <c r="Z66" s="97">
        <f>+IFERROR(VLOOKUP($C66,Ventas!$R:$U,4,FALSE),0)</f>
        <v>0</v>
      </c>
      <c r="AA66" s="97">
        <f>+IFERROR(VLOOKUP($C66,Ventas!$W:$Z,4,FALSE),0)</f>
        <v>0</v>
      </c>
      <c r="AB66" s="97">
        <f>+IFERROR(VLOOKUP($C66,Ventas!$AB:$AE,4,FALSE),0)</f>
        <v>0</v>
      </c>
      <c r="AC66" s="97">
        <f>+IFERROR(AB66-Z66,0)</f>
        <v>0</v>
      </c>
      <c r="AD66" s="98">
        <f>+IFERROR((AB66-Z66)/Z66,0)</f>
        <v>0</v>
      </c>
      <c r="AE66" s="97">
        <f>+IFERROR(AB66-AA66,0)</f>
        <v>0</v>
      </c>
      <c r="AF66" s="98">
        <f>+IFERROR((AB66-AA66)/AA66,0)</f>
        <v>0</v>
      </c>
      <c r="AG66" s="97">
        <f>+IFERROR(VLOOKUP($C66,Presupuesto!$G:$J,4,FALSE),0)</f>
        <v>0</v>
      </c>
      <c r="AH66" s="99">
        <f>+IFERROR(AB66/AG66,0)</f>
        <v>0</v>
      </c>
      <c r="AI66" s="100"/>
      <c r="AJ66" s="101">
        <f>+IFERROR(VLOOKUP($C66,Ventas!$R:$U,3,FALSE),0)</f>
        <v>0</v>
      </c>
      <c r="AK66" s="101">
        <f>+IFERROR(VLOOKUP($C66,Ventas!$W:$Z,3,FALSE),0)</f>
        <v>0</v>
      </c>
      <c r="AL66" s="101">
        <f>+IFERROR(VLOOKUP($C66,Ventas!$AB:$AE,3,FALSE),0)</f>
        <v>0</v>
      </c>
      <c r="AM66" s="101">
        <f>+IFERROR(AL66-AJ66,0)</f>
        <v>0</v>
      </c>
      <c r="AN66" s="98">
        <f>+IFERROR((AL66-AJ66)/AJ66,0)</f>
        <v>0</v>
      </c>
      <c r="AO66" s="101">
        <f>+IFERROR(AL66-AK66,0)</f>
        <v>0</v>
      </c>
      <c r="AP66" s="98">
        <f>+IFERROR((AL66-AK66)/AK66,0)</f>
        <v>0</v>
      </c>
      <c r="AQ66" s="101">
        <f>+IFERROR(VLOOKUP($C66,Presupuesto!$G:$J,3,FALSE),0)</f>
        <v>0</v>
      </c>
      <c r="AR66" s="99">
        <f>+IFERROR(AL66/AQ66,0)</f>
        <v>0</v>
      </c>
      <c r="AS66" s="100"/>
      <c r="AT66" s="97">
        <f>+IFERROR(VLOOKUP($C66,Ventas!$AG:$AJ,4,FALSE),0)</f>
        <v>0</v>
      </c>
      <c r="AU66" s="97">
        <f>+IFERROR(VLOOKUP($C66,Ventas!$AL:$AO,4,FALSE),0)</f>
        <v>0</v>
      </c>
      <c r="AV66" s="97">
        <f>+IFERROR(VLOOKUP($C66,Ventas!$AQ:$AT,4,FALSE),0)</f>
        <v>0</v>
      </c>
      <c r="AW66" s="97">
        <f>+IFERROR(AV66-AT66,0)</f>
        <v>0</v>
      </c>
      <c r="AX66" s="98">
        <f>+IFERROR((AV66-AT66)/AT66,0)</f>
        <v>0</v>
      </c>
      <c r="AY66" s="97">
        <f>+IFERROR(AV66-AU66,0)</f>
        <v>0</v>
      </c>
      <c r="AZ66" s="98">
        <f>+IFERROR((AV66-AU66)/AU66,0)</f>
        <v>0</v>
      </c>
      <c r="BA66" s="97">
        <f>+IFERROR(VLOOKUP($C66,Presupuesto!$L:$O,4,FALSE),0)</f>
        <v>0</v>
      </c>
      <c r="BB66" s="99">
        <f>+IFERROR(AV66/BA66,0)</f>
        <v>0</v>
      </c>
      <c r="BC66" s="100"/>
      <c r="BD66" s="101">
        <f>+IFERROR(VLOOKUP($C66,Ventas!$AG:$AJ,3,FALSE),0)</f>
        <v>0</v>
      </c>
      <c r="BE66" s="101">
        <f>+IFERROR(VLOOKUP($C66,Ventas!$AL:$AO,3,FALSE),0)</f>
        <v>0</v>
      </c>
      <c r="BF66" s="101">
        <f>+IFERROR(VLOOKUP($C66,Ventas!$AQ:$AT,3,FALSE),0)</f>
        <v>0</v>
      </c>
      <c r="BG66" s="101">
        <f>+IFERROR(BF66-BD66,0)</f>
        <v>0</v>
      </c>
      <c r="BH66" s="98">
        <f>+IFERROR((BF66-BD66)/BD66,0)</f>
        <v>0</v>
      </c>
      <c r="BI66" s="101">
        <f>+IFERROR(BF66-BE66,0)</f>
        <v>0</v>
      </c>
      <c r="BJ66" s="98">
        <f>+IFERROR((BF66-BE66)/BE66,0)</f>
        <v>0</v>
      </c>
      <c r="BK66" s="101">
        <f>+IFERROR(VLOOKUP($C66,Presupuesto!$L:$O,3,FALSE),0)</f>
        <v>0</v>
      </c>
      <c r="BL66" s="99">
        <f>+IFERROR(BF66/BK66,0)</f>
        <v>0</v>
      </c>
      <c r="BM66" s="100"/>
      <c r="BN66" s="97">
        <f>+IFERROR(VLOOKUP($C66,Ventas!$AV:$AY,4,FALSE),0)</f>
        <v>0</v>
      </c>
      <c r="BO66" s="97">
        <f>+IFERROR(VLOOKUP($C66,Ventas!$BA:$BD,4,FALSE),0)</f>
        <v>0</v>
      </c>
      <c r="BP66" s="97">
        <f>+IFERROR(VLOOKUP($C66,Ventas!$BF:$BI,4,FALSE),0)</f>
        <v>0</v>
      </c>
      <c r="BQ66" s="97">
        <f>+IFERROR(BP66-BN66,0)</f>
        <v>0</v>
      </c>
      <c r="BR66" s="98">
        <f>+IFERROR((BP66-BN66)/BN66,0)</f>
        <v>0</v>
      </c>
      <c r="BS66" s="97">
        <f>+IFERROR(BP66-BO66,0)</f>
        <v>0</v>
      </c>
      <c r="BT66" s="98">
        <f>+IFERROR((BP66-BO66)/BO66,0)</f>
        <v>0</v>
      </c>
      <c r="BU66" s="97">
        <f>+IFERROR(VLOOKUP($C66,Presupuesto!$Q:$T,4,FALSE),0)</f>
        <v>0</v>
      </c>
      <c r="BV66" s="99">
        <f>+IFERROR(BP66/BU66,0)</f>
        <v>0</v>
      </c>
      <c r="BW66" s="100"/>
      <c r="BX66" s="101">
        <f>+IFERROR(VLOOKUP($C66,Ventas!$AV:$AY,3,FALSE),0)</f>
        <v>0</v>
      </c>
      <c r="BY66" s="101">
        <f>+IFERROR(VLOOKUP($C66,Ventas!$BA:$BD,3,FALSE),0)</f>
        <v>0</v>
      </c>
      <c r="BZ66" s="101">
        <f>+IFERROR(VLOOKUP($C66,Ventas!$BF:$BI,3,FALSE),0)</f>
        <v>0</v>
      </c>
      <c r="CA66" s="101">
        <f>+IFERROR(BZ66-BX66,0)</f>
        <v>0</v>
      </c>
      <c r="CB66" s="98">
        <f>+IFERROR((BZ66-BX66)/BX66,0)</f>
        <v>0</v>
      </c>
      <c r="CC66" s="101">
        <f>+IFERROR(BZ66-BY66,0)</f>
        <v>0</v>
      </c>
      <c r="CD66" s="98">
        <f>+IFERROR((BZ66-BY66)/BY66,0)</f>
        <v>0</v>
      </c>
      <c r="CE66" s="101">
        <f>+IFERROR(VLOOKUP($C66,Presupuesto!$Q:$T,3,FALSE),0)</f>
        <v>0</v>
      </c>
      <c r="CF66" s="99">
        <f>+IFERROR(BZ66/CE66,0)</f>
        <v>0</v>
      </c>
      <c r="CG66" s="100"/>
      <c r="CH66" s="97">
        <f>+IFERROR(VLOOKUP($C66,Ventas!$BK:$BN,4,FALSE),0)</f>
        <v>0</v>
      </c>
      <c r="CI66" s="97">
        <f>+IFERROR(VLOOKUP($C66,Ventas!$BP:$BS,4,FALSE),0)</f>
        <v>0</v>
      </c>
      <c r="CJ66" s="97">
        <f>+IFERROR(VLOOKUP($C66,Ventas!$BU:$BX,4,FALSE),0)</f>
        <v>0</v>
      </c>
      <c r="CK66" s="97">
        <f>+IFERROR(CJ66-CH66,0)</f>
        <v>0</v>
      </c>
      <c r="CL66" s="98">
        <f>+IFERROR((CJ66-CH66)/CH66,0)</f>
        <v>0</v>
      </c>
      <c r="CM66" s="97">
        <f>+IFERROR(CJ66-CI66,0)</f>
        <v>0</v>
      </c>
      <c r="CN66" s="98">
        <f>+IFERROR((CJ66-CI66)/CI66,0)</f>
        <v>0</v>
      </c>
      <c r="CO66" s="97">
        <f>+IFERROR(VLOOKUP($C66,Presupuesto!$V:$Y,4,FALSE),0)</f>
        <v>0</v>
      </c>
      <c r="CP66" s="99">
        <f>+IFERROR(CJ66/CO66,0)</f>
        <v>0</v>
      </c>
      <c r="CQ66" s="100"/>
      <c r="CR66" s="101">
        <f>+IFERROR(VLOOKUP($C66,Ventas!$BK:$BN,3,FALSE),0)</f>
        <v>0</v>
      </c>
      <c r="CS66" s="101">
        <f>+IFERROR(VLOOKUP($C66,Ventas!$BP:$BS,3,FALSE),0)</f>
        <v>0</v>
      </c>
      <c r="CT66" s="101">
        <f>+IFERROR(VLOOKUP($C66,Ventas!$BU:$BX,3,FALSE),0)</f>
        <v>0</v>
      </c>
      <c r="CU66" s="101">
        <f>+IFERROR(CT66-CR66,0)</f>
        <v>0</v>
      </c>
      <c r="CV66" s="98">
        <f>+IFERROR((CT66-CR66)/CR66,0)</f>
        <v>0</v>
      </c>
      <c r="CW66" s="101">
        <f>+IFERROR(CT66-CS66,0)</f>
        <v>0</v>
      </c>
      <c r="CX66" s="98">
        <f>+IFERROR((CT66-CS66)/CS66,0)</f>
        <v>0</v>
      </c>
      <c r="CY66" s="101">
        <f>+IFERROR(VLOOKUP($C66,Presupuesto!$V:$Y,3,FALSE),0)</f>
        <v>0</v>
      </c>
      <c r="CZ66" s="99">
        <f>+IFERROR(CT66/CY66,0)</f>
        <v>0</v>
      </c>
      <c r="DA66" s="100"/>
      <c r="DB66" s="97">
        <f>+IFERROR(VLOOKUP($C66,Ventas!$BZ:$CC,4,FALSE),0)</f>
        <v>0</v>
      </c>
      <c r="DC66" s="97">
        <f>+IFERROR(VLOOKUP($C66,Ventas!$CE:$CH,4,FALSE),0)</f>
        <v>0</v>
      </c>
      <c r="DD66" s="97">
        <f>+IFERROR(VLOOKUP($C66,Ventas!$CJ:$CM,4,FALSE),0)</f>
        <v>0</v>
      </c>
      <c r="DE66" s="97">
        <f>+IFERROR(DD66-DB66,0)</f>
        <v>0</v>
      </c>
      <c r="DF66" s="98">
        <f>+IFERROR((DD66-DB66)/DB66,0)</f>
        <v>0</v>
      </c>
      <c r="DG66" s="97">
        <f>+IFERROR(DD66-DC66,0)</f>
        <v>0</v>
      </c>
      <c r="DH66" s="98">
        <f>+IFERROR((DD66-DC66)/DC66,0)</f>
        <v>0</v>
      </c>
      <c r="DI66" s="97">
        <f>+IFERROR(VLOOKUP($C66,Presupuesto!$AA:$AD,4,FALSE),0)</f>
        <v>0</v>
      </c>
      <c r="DJ66" s="99">
        <f>+IFERROR(DD66/DI66,0)</f>
        <v>0</v>
      </c>
      <c r="DK66" s="100"/>
      <c r="DL66" s="101">
        <f>+IFERROR(VLOOKUP($C66,Ventas!$BZ:$CC,3,FALSE),0)</f>
        <v>0</v>
      </c>
      <c r="DM66" s="101">
        <f>+IFERROR(VLOOKUP($C66,Ventas!$CE:$CH,3,FALSE),0)</f>
        <v>0</v>
      </c>
      <c r="DN66" s="101">
        <f>+IFERROR(VLOOKUP($C66,Ventas!$CJ:$CM,3,FALSE),0)</f>
        <v>0</v>
      </c>
      <c r="DO66" s="101">
        <f>+IFERROR(DN66-DL66,0)</f>
        <v>0</v>
      </c>
      <c r="DP66" s="98">
        <f>+IFERROR((DN66-DL66)/DL66,0)</f>
        <v>0</v>
      </c>
      <c r="DQ66" s="101">
        <f>+IFERROR(DN66-DM66,0)</f>
        <v>0</v>
      </c>
      <c r="DR66" s="98">
        <f>+IFERROR((DN66-DM66)/DM66,0)</f>
        <v>0</v>
      </c>
      <c r="DS66" s="101">
        <f>+IFERROR(VLOOKUP($C66,Presupuesto!$AA:$AD,3,FALSE),0)</f>
        <v>0</v>
      </c>
      <c r="DT66" s="99">
        <f>+IFERROR(DN66/DS66,0)</f>
        <v>0</v>
      </c>
    </row>
  </sheetData>
  <mergeCells count="35">
    <mergeCell ref="B14:D14"/>
    <mergeCell ref="B5:C5"/>
    <mergeCell ref="B8:D8"/>
    <mergeCell ref="B9:D9"/>
    <mergeCell ref="B10:D10"/>
    <mergeCell ref="B11:D11"/>
    <mergeCell ref="B12:D12"/>
    <mergeCell ref="B13:D13"/>
    <mergeCell ref="B64:D64"/>
    <mergeCell ref="B15:D15"/>
    <mergeCell ref="B16:D16"/>
    <mergeCell ref="B18:D18"/>
    <mergeCell ref="B20:B28"/>
    <mergeCell ref="B29:B32"/>
    <mergeCell ref="B33:B38"/>
    <mergeCell ref="B39:B45"/>
    <mergeCell ref="B46:B50"/>
    <mergeCell ref="B51:B56"/>
    <mergeCell ref="B57:B60"/>
    <mergeCell ref="B61:B63"/>
    <mergeCell ref="B17:D17"/>
    <mergeCell ref="CR6:CZ6"/>
    <mergeCell ref="DB6:DJ6"/>
    <mergeCell ref="DL6:DT6"/>
    <mergeCell ref="B2:DT3"/>
    <mergeCell ref="B4:DT4"/>
    <mergeCell ref="AJ6:AR6"/>
    <mergeCell ref="AT6:BB6"/>
    <mergeCell ref="BD6:BL6"/>
    <mergeCell ref="BN6:BV6"/>
    <mergeCell ref="BX6:CF6"/>
    <mergeCell ref="CH6:CP6"/>
    <mergeCell ref="F6:N6"/>
    <mergeCell ref="P6:X6"/>
    <mergeCell ref="Z6:A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68"/>
  <sheetViews>
    <sheetView showGridLines="0" topLeftCell="A4" zoomScale="70" zoomScaleNormal="70" workbookViewId="0">
      <selection activeCell="A4" sqref="A1:XFD1048576"/>
    </sheetView>
  </sheetViews>
  <sheetFormatPr baseColWidth="10" defaultRowHeight="15" x14ac:dyDescent="0.25"/>
  <cols>
    <col min="1" max="1" width="2" style="34" bestFit="1" customWidth="1"/>
    <col min="2" max="2" width="37.7109375" style="34" customWidth="1"/>
    <col min="3" max="3" width="9.5703125" style="34" bestFit="1" customWidth="1"/>
    <col min="4" max="4" width="28.28515625" style="34" bestFit="1" customWidth="1"/>
    <col min="5" max="5" width="1.85546875" style="34" customWidth="1"/>
    <col min="6" max="8" width="11.7109375" style="34" customWidth="1"/>
    <col min="9" max="9" width="20.7109375" style="34" customWidth="1"/>
    <col min="10" max="10" width="11.7109375" style="34" customWidth="1"/>
    <col min="11" max="11" width="20.7109375" style="34" customWidth="1"/>
    <col min="12" max="14" width="11.7109375" style="34" customWidth="1"/>
    <col min="15" max="15" width="1.85546875" style="34" customWidth="1"/>
    <col min="16" max="18" width="11.7109375" style="34" customWidth="1"/>
    <col min="19" max="19" width="20.7109375" style="34" customWidth="1"/>
    <col min="20" max="20" width="11.7109375" style="34" customWidth="1"/>
    <col min="21" max="21" width="20.7109375" style="34" customWidth="1"/>
    <col min="22" max="24" width="11.7109375" style="34" customWidth="1"/>
    <col min="25" max="25" width="1.85546875" style="34" customWidth="1"/>
    <col min="26" max="28" width="11.7109375" style="34" customWidth="1"/>
    <col min="29" max="29" width="20.7109375" style="34" customWidth="1"/>
    <col min="30" max="30" width="11.7109375" style="34" customWidth="1"/>
    <col min="31" max="31" width="20.7109375" style="34" customWidth="1"/>
    <col min="32" max="34" width="11.7109375" style="34" customWidth="1"/>
    <col min="35" max="35" width="1.85546875" style="34" customWidth="1"/>
    <col min="36" max="38" width="11.7109375" style="34" customWidth="1"/>
    <col min="39" max="39" width="20.7109375" style="34" customWidth="1"/>
    <col min="40" max="40" width="11.7109375" style="34" customWidth="1"/>
    <col min="41" max="41" width="20.7109375" style="34" customWidth="1"/>
    <col min="42" max="44" width="11.7109375" style="34" customWidth="1"/>
    <col min="45" max="45" width="1.85546875" style="34" customWidth="1"/>
    <col min="46" max="48" width="11.7109375" style="34" customWidth="1"/>
    <col min="49" max="49" width="20.7109375" style="34" customWidth="1"/>
    <col min="50" max="50" width="11.7109375" style="34" customWidth="1"/>
    <col min="51" max="51" width="20.7109375" style="34" customWidth="1"/>
    <col min="52" max="54" width="11.7109375" style="34" customWidth="1"/>
    <col min="55" max="55" width="1.85546875" style="34" customWidth="1"/>
    <col min="56" max="58" width="11.7109375" style="34" customWidth="1"/>
    <col min="59" max="59" width="20.7109375" style="34" customWidth="1"/>
    <col min="60" max="60" width="11.7109375" style="34" customWidth="1"/>
    <col min="61" max="61" width="20.7109375" style="34" customWidth="1"/>
    <col min="62" max="64" width="11.7109375" style="34" customWidth="1"/>
    <col min="65" max="16384" width="11.42578125" style="34"/>
  </cols>
  <sheetData>
    <row r="1" spans="1:64" ht="15" customHeight="1" x14ac:dyDescent="0.25">
      <c r="A1" s="10" t="s">
        <v>189</v>
      </c>
      <c r="B1" s="10"/>
      <c r="C1" s="10"/>
      <c r="D1" s="10"/>
      <c r="E1" s="12"/>
      <c r="F1" s="12"/>
    </row>
    <row r="2" spans="1:64" ht="17.25" customHeight="1" x14ac:dyDescent="0.25">
      <c r="A2" s="10"/>
      <c r="B2" s="161" t="s">
        <v>223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3"/>
    </row>
    <row r="3" spans="1:64" ht="17.25" customHeight="1" x14ac:dyDescent="0.25">
      <c r="A3" s="10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6"/>
    </row>
    <row r="4" spans="1:64" ht="18.75" thickBot="1" x14ac:dyDescent="0.3">
      <c r="A4" s="10"/>
      <c r="B4" s="167">
        <v>43858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</row>
    <row r="5" spans="1:64" ht="18" thickTop="1" x14ac:dyDescent="0.25">
      <c r="A5" s="10"/>
      <c r="B5" s="183" t="s">
        <v>227</v>
      </c>
      <c r="C5" s="183"/>
      <c r="D5" s="11"/>
      <c r="E5" s="12"/>
      <c r="F5" s="12"/>
    </row>
    <row r="6" spans="1:64" ht="18" x14ac:dyDescent="0.25">
      <c r="A6" s="10"/>
      <c r="B6" s="35"/>
      <c r="E6" s="36"/>
      <c r="F6" s="158" t="s">
        <v>221</v>
      </c>
      <c r="G6" s="159"/>
      <c r="H6" s="159"/>
      <c r="I6" s="159"/>
      <c r="J6" s="159"/>
      <c r="K6" s="159"/>
      <c r="L6" s="159"/>
      <c r="M6" s="159"/>
      <c r="N6" s="160"/>
      <c r="P6" s="158" t="s">
        <v>222</v>
      </c>
      <c r="Q6" s="159"/>
      <c r="R6" s="159"/>
      <c r="S6" s="159"/>
      <c r="T6" s="159"/>
      <c r="U6" s="159"/>
      <c r="V6" s="159"/>
      <c r="W6" s="159"/>
      <c r="X6" s="160"/>
      <c r="Z6" s="158" t="s">
        <v>218</v>
      </c>
      <c r="AA6" s="159"/>
      <c r="AB6" s="159"/>
      <c r="AC6" s="159"/>
      <c r="AD6" s="159"/>
      <c r="AE6" s="159"/>
      <c r="AF6" s="159"/>
      <c r="AG6" s="159"/>
      <c r="AH6" s="160"/>
      <c r="AJ6" s="158" t="s">
        <v>0</v>
      </c>
      <c r="AK6" s="159"/>
      <c r="AL6" s="159"/>
      <c r="AM6" s="159"/>
      <c r="AN6" s="159"/>
      <c r="AO6" s="159"/>
      <c r="AP6" s="159"/>
      <c r="AQ6" s="159"/>
      <c r="AR6" s="160"/>
      <c r="AT6" s="158" t="s">
        <v>219</v>
      </c>
      <c r="AU6" s="159"/>
      <c r="AV6" s="159"/>
      <c r="AW6" s="159"/>
      <c r="AX6" s="159"/>
      <c r="AY6" s="159"/>
      <c r="AZ6" s="159"/>
      <c r="BA6" s="159"/>
      <c r="BB6" s="160"/>
      <c r="BD6" s="158" t="s">
        <v>220</v>
      </c>
      <c r="BE6" s="159"/>
      <c r="BF6" s="159"/>
      <c r="BG6" s="159"/>
      <c r="BH6" s="159"/>
      <c r="BI6" s="159"/>
      <c r="BJ6" s="159"/>
      <c r="BK6" s="159"/>
      <c r="BL6" s="160"/>
    </row>
    <row r="7" spans="1:64" ht="15" customHeight="1" x14ac:dyDescent="0.25">
      <c r="A7" s="10"/>
      <c r="B7" s="35"/>
      <c r="E7" s="36"/>
    </row>
    <row r="8" spans="1:64" ht="39.950000000000003" customHeight="1" x14ac:dyDescent="0.25">
      <c r="A8" s="10"/>
      <c r="B8" s="184" t="s">
        <v>206</v>
      </c>
      <c r="C8" s="185"/>
      <c r="D8" s="186"/>
      <c r="E8" s="37"/>
      <c r="F8" s="62">
        <v>43466</v>
      </c>
      <c r="G8" s="62">
        <v>43800</v>
      </c>
      <c r="H8" s="62">
        <v>43831</v>
      </c>
      <c r="I8" s="104" t="s">
        <v>350</v>
      </c>
      <c r="J8" s="104" t="s">
        <v>138</v>
      </c>
      <c r="K8" s="104" t="s">
        <v>351</v>
      </c>
      <c r="L8" s="64" t="s">
        <v>138</v>
      </c>
      <c r="M8" s="64" t="s">
        <v>146</v>
      </c>
      <c r="N8" s="63" t="s">
        <v>147</v>
      </c>
      <c r="P8" s="62">
        <v>43466</v>
      </c>
      <c r="Q8" s="62">
        <v>43800</v>
      </c>
      <c r="R8" s="62">
        <v>43831</v>
      </c>
      <c r="S8" s="118" t="s">
        <v>350</v>
      </c>
      <c r="T8" s="118" t="s">
        <v>138</v>
      </c>
      <c r="U8" s="118" t="s">
        <v>351</v>
      </c>
      <c r="V8" s="118" t="s">
        <v>138</v>
      </c>
      <c r="W8" s="118" t="s">
        <v>146</v>
      </c>
      <c r="X8" s="63" t="s">
        <v>147</v>
      </c>
      <c r="Z8" s="62">
        <v>43466</v>
      </c>
      <c r="AA8" s="62">
        <v>43800</v>
      </c>
      <c r="AB8" s="62">
        <v>43831</v>
      </c>
      <c r="AC8" s="118" t="s">
        <v>350</v>
      </c>
      <c r="AD8" s="118" t="s">
        <v>138</v>
      </c>
      <c r="AE8" s="118" t="s">
        <v>351</v>
      </c>
      <c r="AF8" s="118" t="s">
        <v>138</v>
      </c>
      <c r="AG8" s="118" t="s">
        <v>146</v>
      </c>
      <c r="AH8" s="63" t="s">
        <v>147</v>
      </c>
      <c r="AJ8" s="62">
        <v>43466</v>
      </c>
      <c r="AK8" s="62">
        <v>43800</v>
      </c>
      <c r="AL8" s="62">
        <v>43831</v>
      </c>
      <c r="AM8" s="118" t="s">
        <v>350</v>
      </c>
      <c r="AN8" s="118" t="s">
        <v>138</v>
      </c>
      <c r="AO8" s="118" t="s">
        <v>351</v>
      </c>
      <c r="AP8" s="118" t="s">
        <v>138</v>
      </c>
      <c r="AQ8" s="118" t="s">
        <v>146</v>
      </c>
      <c r="AR8" s="63" t="s">
        <v>147</v>
      </c>
      <c r="AT8" s="62">
        <v>43466</v>
      </c>
      <c r="AU8" s="62">
        <v>43800</v>
      </c>
      <c r="AV8" s="62">
        <v>43831</v>
      </c>
      <c r="AW8" s="118" t="s">
        <v>350</v>
      </c>
      <c r="AX8" s="118" t="s">
        <v>138</v>
      </c>
      <c r="AY8" s="118" t="s">
        <v>351</v>
      </c>
      <c r="AZ8" s="118" t="s">
        <v>138</v>
      </c>
      <c r="BA8" s="118" t="s">
        <v>146</v>
      </c>
      <c r="BB8" s="63" t="s">
        <v>147</v>
      </c>
      <c r="BD8" s="62">
        <v>43466</v>
      </c>
      <c r="BE8" s="62">
        <v>43800</v>
      </c>
      <c r="BF8" s="62">
        <v>43831</v>
      </c>
      <c r="BG8" s="118" t="s">
        <v>350</v>
      </c>
      <c r="BH8" s="118" t="s">
        <v>138</v>
      </c>
      <c r="BI8" s="118" t="s">
        <v>351</v>
      </c>
      <c r="BJ8" s="118" t="s">
        <v>138</v>
      </c>
      <c r="BK8" s="118" t="s">
        <v>146</v>
      </c>
      <c r="BL8" s="63" t="s">
        <v>147</v>
      </c>
    </row>
    <row r="9" spans="1:64" ht="18" customHeight="1" x14ac:dyDescent="0.25">
      <c r="A9" s="10"/>
      <c r="B9" s="171" t="s">
        <v>273</v>
      </c>
      <c r="C9" s="172"/>
      <c r="D9" s="173"/>
      <c r="E9" s="38"/>
      <c r="F9" s="70">
        <v>115</v>
      </c>
      <c r="G9" s="70">
        <v>133</v>
      </c>
      <c r="H9" s="70">
        <v>124</v>
      </c>
      <c r="I9" s="70">
        <v>9</v>
      </c>
      <c r="J9" s="79">
        <v>7.8260869565217397E-2</v>
      </c>
      <c r="K9" s="70">
        <v>-9</v>
      </c>
      <c r="L9" s="79">
        <v>-6.7669172932330823E-2</v>
      </c>
      <c r="M9" s="70">
        <v>127.30000000000001</v>
      </c>
      <c r="N9" s="79">
        <v>0.97407698350353489</v>
      </c>
      <c r="P9" s="70">
        <v>4</v>
      </c>
      <c r="Q9" s="70">
        <v>29</v>
      </c>
      <c r="R9" s="70">
        <v>11</v>
      </c>
      <c r="S9" s="70">
        <v>7</v>
      </c>
      <c r="T9" s="79">
        <v>1.75</v>
      </c>
      <c r="U9" s="70">
        <v>-18</v>
      </c>
      <c r="V9" s="79">
        <v>0.63636363636363635</v>
      </c>
      <c r="W9" s="70">
        <v>25</v>
      </c>
      <c r="X9" s="79">
        <v>0.44</v>
      </c>
      <c r="Z9" s="70">
        <v>23</v>
      </c>
      <c r="AA9" s="70">
        <v>38</v>
      </c>
      <c r="AB9" s="70">
        <v>15</v>
      </c>
      <c r="AC9" s="70">
        <v>-8</v>
      </c>
      <c r="AD9" s="79">
        <v>-0.34782608695652173</v>
      </c>
      <c r="AE9" s="70">
        <v>-23</v>
      </c>
      <c r="AF9" s="79">
        <v>-0.60526315789473684</v>
      </c>
      <c r="AG9" s="70">
        <v>52</v>
      </c>
      <c r="AH9" s="79">
        <v>0.28846153846153844</v>
      </c>
      <c r="AJ9" s="70">
        <v>0</v>
      </c>
      <c r="AK9" s="70">
        <v>151</v>
      </c>
      <c r="AL9" s="70">
        <v>91</v>
      </c>
      <c r="AM9" s="70">
        <v>91</v>
      </c>
      <c r="AN9" s="79">
        <v>0</v>
      </c>
      <c r="AO9" s="70">
        <v>-60</v>
      </c>
      <c r="AP9" s="79">
        <v>-0.39735099337748342</v>
      </c>
      <c r="AQ9" s="70">
        <v>122</v>
      </c>
      <c r="AR9" s="79">
        <v>0.74590163934426235</v>
      </c>
      <c r="AT9" s="70">
        <v>0</v>
      </c>
      <c r="AU9" s="70">
        <v>0</v>
      </c>
      <c r="AV9" s="70">
        <v>0</v>
      </c>
      <c r="AW9" s="70">
        <v>0</v>
      </c>
      <c r="AX9" s="79">
        <v>0</v>
      </c>
      <c r="AY9" s="70">
        <v>0</v>
      </c>
      <c r="AZ9" s="79">
        <v>0</v>
      </c>
      <c r="BA9" s="70">
        <v>0</v>
      </c>
      <c r="BB9" s="79">
        <v>0</v>
      </c>
      <c r="BD9" s="70">
        <v>0</v>
      </c>
      <c r="BE9" s="70">
        <v>7</v>
      </c>
      <c r="BF9" s="70">
        <v>6</v>
      </c>
      <c r="BG9" s="70">
        <v>6</v>
      </c>
      <c r="BH9" s="79">
        <v>0</v>
      </c>
      <c r="BI9" s="70">
        <v>-1</v>
      </c>
      <c r="BJ9" s="79">
        <v>-0.14285714285714285</v>
      </c>
      <c r="BK9" s="70">
        <v>0</v>
      </c>
      <c r="BL9" s="79">
        <v>0</v>
      </c>
    </row>
    <row r="10" spans="1:64" ht="18" customHeight="1" x14ac:dyDescent="0.25">
      <c r="A10" s="10"/>
      <c r="B10" s="174" t="s">
        <v>274</v>
      </c>
      <c r="C10" s="175"/>
      <c r="D10" s="176"/>
      <c r="E10" s="38"/>
      <c r="F10" s="71">
        <v>88</v>
      </c>
      <c r="G10" s="71">
        <v>111</v>
      </c>
      <c r="H10" s="71">
        <v>63</v>
      </c>
      <c r="I10" s="71">
        <v>-25</v>
      </c>
      <c r="J10" s="80">
        <v>-0.28409090909090912</v>
      </c>
      <c r="K10" s="71">
        <v>-48</v>
      </c>
      <c r="L10" s="80">
        <v>-0.43243243243243246</v>
      </c>
      <c r="M10" s="71">
        <v>114.9</v>
      </c>
      <c r="N10" s="80">
        <v>0.54830287206266315</v>
      </c>
      <c r="P10" s="71">
        <v>0</v>
      </c>
      <c r="Q10" s="71">
        <v>8</v>
      </c>
      <c r="R10" s="71">
        <v>1</v>
      </c>
      <c r="S10" s="71">
        <v>1</v>
      </c>
      <c r="T10" s="80">
        <v>0</v>
      </c>
      <c r="U10" s="71">
        <v>-7</v>
      </c>
      <c r="V10" s="80">
        <v>-0.875</v>
      </c>
      <c r="W10" s="71">
        <v>15</v>
      </c>
      <c r="X10" s="80">
        <v>6.6666666666666666E-2</v>
      </c>
      <c r="Z10" s="71">
        <v>49</v>
      </c>
      <c r="AA10" s="71">
        <v>39</v>
      </c>
      <c r="AB10" s="71">
        <v>27</v>
      </c>
      <c r="AC10" s="71">
        <v>-22</v>
      </c>
      <c r="AD10" s="80">
        <v>-0.44897959183673469</v>
      </c>
      <c r="AE10" s="71">
        <v>-12</v>
      </c>
      <c r="AF10" s="80">
        <v>-0.30769230769230771</v>
      </c>
      <c r="AG10" s="71">
        <v>39</v>
      </c>
      <c r="AH10" s="80">
        <v>0.69230769230769229</v>
      </c>
      <c r="AJ10" s="71">
        <v>0</v>
      </c>
      <c r="AK10" s="71">
        <v>68</v>
      </c>
      <c r="AL10" s="71">
        <v>45</v>
      </c>
      <c r="AM10" s="71">
        <v>45</v>
      </c>
      <c r="AN10" s="80">
        <v>0</v>
      </c>
      <c r="AO10" s="71">
        <v>-23</v>
      </c>
      <c r="AP10" s="80">
        <v>-0.33823529411764708</v>
      </c>
      <c r="AQ10" s="71">
        <v>66</v>
      </c>
      <c r="AR10" s="80">
        <v>0.68181818181818177</v>
      </c>
      <c r="AT10" s="71">
        <v>0</v>
      </c>
      <c r="AU10" s="71">
        <v>1</v>
      </c>
      <c r="AV10" s="71">
        <v>1</v>
      </c>
      <c r="AW10" s="71">
        <v>1</v>
      </c>
      <c r="AX10" s="80">
        <v>0</v>
      </c>
      <c r="AY10" s="71">
        <v>0</v>
      </c>
      <c r="AZ10" s="80">
        <v>0</v>
      </c>
      <c r="BA10" s="71">
        <v>0</v>
      </c>
      <c r="BB10" s="80">
        <v>0</v>
      </c>
      <c r="BD10" s="71">
        <v>0</v>
      </c>
      <c r="BE10" s="71">
        <v>0</v>
      </c>
      <c r="BF10" s="71">
        <v>0</v>
      </c>
      <c r="BG10" s="71">
        <v>0</v>
      </c>
      <c r="BH10" s="80">
        <v>0</v>
      </c>
      <c r="BI10" s="71">
        <v>0</v>
      </c>
      <c r="BJ10" s="80">
        <v>0</v>
      </c>
      <c r="BK10" s="71">
        <v>0</v>
      </c>
      <c r="BL10" s="80">
        <v>0</v>
      </c>
    </row>
    <row r="11" spans="1:64" ht="18" customHeight="1" x14ac:dyDescent="0.25">
      <c r="A11" s="10"/>
      <c r="B11" s="171" t="s">
        <v>208</v>
      </c>
      <c r="C11" s="172"/>
      <c r="D11" s="173"/>
      <c r="E11" s="38"/>
      <c r="F11" s="70">
        <v>37</v>
      </c>
      <c r="G11" s="70">
        <v>56</v>
      </c>
      <c r="H11" s="70">
        <v>33</v>
      </c>
      <c r="I11" s="70">
        <v>-4</v>
      </c>
      <c r="J11" s="79">
        <v>-0.10810810810810811</v>
      </c>
      <c r="K11" s="70">
        <v>-23</v>
      </c>
      <c r="L11" s="79">
        <v>-0.4107142857142857</v>
      </c>
      <c r="M11" s="70">
        <v>84</v>
      </c>
      <c r="N11" s="79">
        <v>0.39285714285714285</v>
      </c>
      <c r="P11" s="70">
        <v>0</v>
      </c>
      <c r="Q11" s="70">
        <v>0</v>
      </c>
      <c r="R11" s="70">
        <v>0</v>
      </c>
      <c r="S11" s="70">
        <v>0</v>
      </c>
      <c r="T11" s="79">
        <v>0</v>
      </c>
      <c r="U11" s="70">
        <v>0</v>
      </c>
      <c r="V11" s="79">
        <v>0</v>
      </c>
      <c r="W11" s="70">
        <v>6</v>
      </c>
      <c r="X11" s="79">
        <v>0</v>
      </c>
      <c r="Z11" s="70">
        <v>52</v>
      </c>
      <c r="AA11" s="70">
        <v>36</v>
      </c>
      <c r="AB11" s="70">
        <v>16</v>
      </c>
      <c r="AC11" s="70">
        <v>-36</v>
      </c>
      <c r="AD11" s="79">
        <v>-0.69230769230769229</v>
      </c>
      <c r="AE11" s="70">
        <v>-20</v>
      </c>
      <c r="AF11" s="79">
        <v>-0.55555555555555558</v>
      </c>
      <c r="AG11" s="70">
        <v>39</v>
      </c>
      <c r="AH11" s="79">
        <v>0.41025641025641024</v>
      </c>
      <c r="AJ11" s="70">
        <v>0</v>
      </c>
      <c r="AK11" s="70">
        <v>49</v>
      </c>
      <c r="AL11" s="70">
        <v>35</v>
      </c>
      <c r="AM11" s="70">
        <v>35</v>
      </c>
      <c r="AN11" s="79">
        <v>0</v>
      </c>
      <c r="AO11" s="70">
        <v>-14</v>
      </c>
      <c r="AP11" s="79">
        <v>-0.2857142857142857</v>
      </c>
      <c r="AQ11" s="70">
        <v>39</v>
      </c>
      <c r="AR11" s="79">
        <v>0.89743589743589747</v>
      </c>
      <c r="AT11" s="70">
        <v>0</v>
      </c>
      <c r="AU11" s="70">
        <v>12</v>
      </c>
      <c r="AV11" s="70">
        <v>17</v>
      </c>
      <c r="AW11" s="70">
        <v>17</v>
      </c>
      <c r="AX11" s="79">
        <v>0</v>
      </c>
      <c r="AY11" s="70">
        <v>5</v>
      </c>
      <c r="AZ11" s="79">
        <v>0.41666666666666669</v>
      </c>
      <c r="BA11" s="70">
        <v>0</v>
      </c>
      <c r="BB11" s="79">
        <v>0</v>
      </c>
      <c r="BD11" s="70">
        <v>0</v>
      </c>
      <c r="BE11" s="70">
        <v>0</v>
      </c>
      <c r="BF11" s="70">
        <v>0</v>
      </c>
      <c r="BG11" s="70">
        <v>0</v>
      </c>
      <c r="BH11" s="79">
        <v>0</v>
      </c>
      <c r="BI11" s="70">
        <v>0</v>
      </c>
      <c r="BJ11" s="79">
        <v>0</v>
      </c>
      <c r="BK11" s="70">
        <v>0</v>
      </c>
      <c r="BL11" s="79">
        <v>0</v>
      </c>
    </row>
    <row r="12" spans="1:64" ht="18" customHeight="1" x14ac:dyDescent="0.25">
      <c r="A12" s="10"/>
      <c r="B12" s="174" t="s">
        <v>209</v>
      </c>
      <c r="C12" s="175"/>
      <c r="D12" s="176"/>
      <c r="E12" s="38"/>
      <c r="F12" s="71">
        <v>97</v>
      </c>
      <c r="G12" s="71">
        <v>180</v>
      </c>
      <c r="H12" s="71">
        <v>115</v>
      </c>
      <c r="I12" s="71">
        <v>18</v>
      </c>
      <c r="J12" s="80">
        <v>0.18556701030927836</v>
      </c>
      <c r="K12" s="71">
        <v>-65</v>
      </c>
      <c r="L12" s="80">
        <v>-0.3611111111111111</v>
      </c>
      <c r="M12" s="71">
        <v>226.4</v>
      </c>
      <c r="N12" s="80">
        <v>0.50795053003533563</v>
      </c>
      <c r="P12" s="71">
        <v>0</v>
      </c>
      <c r="Q12" s="71">
        <v>0</v>
      </c>
      <c r="R12" s="71">
        <v>1</v>
      </c>
      <c r="S12" s="71">
        <v>1</v>
      </c>
      <c r="T12" s="80">
        <v>0</v>
      </c>
      <c r="U12" s="71">
        <v>1</v>
      </c>
      <c r="V12" s="80">
        <v>0</v>
      </c>
      <c r="W12" s="71">
        <v>5</v>
      </c>
      <c r="X12" s="80">
        <v>0.2</v>
      </c>
      <c r="Z12" s="71">
        <v>10</v>
      </c>
      <c r="AA12" s="71">
        <v>18</v>
      </c>
      <c r="AB12" s="71">
        <v>20</v>
      </c>
      <c r="AC12" s="71">
        <v>10</v>
      </c>
      <c r="AD12" s="80">
        <v>1</v>
      </c>
      <c r="AE12" s="71">
        <v>2</v>
      </c>
      <c r="AF12" s="80">
        <v>0.1111111111111111</v>
      </c>
      <c r="AG12" s="71">
        <v>52</v>
      </c>
      <c r="AH12" s="80">
        <v>0.38461538461538464</v>
      </c>
      <c r="AJ12" s="71">
        <v>0</v>
      </c>
      <c r="AK12" s="71">
        <v>151</v>
      </c>
      <c r="AL12" s="71">
        <v>97</v>
      </c>
      <c r="AM12" s="71">
        <v>97</v>
      </c>
      <c r="AN12" s="80">
        <v>0</v>
      </c>
      <c r="AO12" s="71">
        <v>-54</v>
      </c>
      <c r="AP12" s="80">
        <v>-0.35761589403973509</v>
      </c>
      <c r="AQ12" s="71">
        <v>137</v>
      </c>
      <c r="AR12" s="80">
        <v>0.70802919708029199</v>
      </c>
      <c r="AT12" s="71">
        <v>0</v>
      </c>
      <c r="AU12" s="71">
        <v>13</v>
      </c>
      <c r="AV12" s="71">
        <v>13</v>
      </c>
      <c r="AW12" s="71">
        <v>13</v>
      </c>
      <c r="AX12" s="80">
        <v>0</v>
      </c>
      <c r="AY12" s="71">
        <v>0</v>
      </c>
      <c r="AZ12" s="80">
        <v>0</v>
      </c>
      <c r="BA12" s="71">
        <v>0</v>
      </c>
      <c r="BB12" s="80">
        <v>0</v>
      </c>
      <c r="BD12" s="71">
        <v>0</v>
      </c>
      <c r="BE12" s="71">
        <v>46</v>
      </c>
      <c r="BF12" s="71">
        <v>49</v>
      </c>
      <c r="BG12" s="71">
        <v>49</v>
      </c>
      <c r="BH12" s="80">
        <v>0</v>
      </c>
      <c r="BI12" s="71">
        <v>3</v>
      </c>
      <c r="BJ12" s="80">
        <v>6.5217391304347824E-2</v>
      </c>
      <c r="BK12" s="71">
        <v>0</v>
      </c>
      <c r="BL12" s="80">
        <v>0</v>
      </c>
    </row>
    <row r="13" spans="1:64" ht="18" customHeight="1" x14ac:dyDescent="0.25">
      <c r="A13" s="10"/>
      <c r="B13" s="171" t="s">
        <v>210</v>
      </c>
      <c r="C13" s="172"/>
      <c r="D13" s="173"/>
      <c r="E13" s="38"/>
      <c r="F13" s="70">
        <v>134</v>
      </c>
      <c r="G13" s="70">
        <v>153</v>
      </c>
      <c r="H13" s="70">
        <v>63</v>
      </c>
      <c r="I13" s="70">
        <v>-71</v>
      </c>
      <c r="J13" s="79">
        <v>-0.52985074626865669</v>
      </c>
      <c r="K13" s="70">
        <v>-90</v>
      </c>
      <c r="L13" s="79">
        <v>-0.58823529411764708</v>
      </c>
      <c r="M13" s="70">
        <v>284.7</v>
      </c>
      <c r="N13" s="79">
        <v>0.22128556375131719</v>
      </c>
      <c r="P13" s="70">
        <v>0</v>
      </c>
      <c r="Q13" s="70">
        <v>9</v>
      </c>
      <c r="R13" s="70">
        <v>4</v>
      </c>
      <c r="S13" s="70">
        <v>4</v>
      </c>
      <c r="T13" s="79">
        <v>0</v>
      </c>
      <c r="U13" s="70">
        <v>-5</v>
      </c>
      <c r="V13" s="79">
        <v>-0.55555555555555558</v>
      </c>
      <c r="W13" s="70">
        <v>18</v>
      </c>
      <c r="X13" s="79">
        <v>0.22222222222222221</v>
      </c>
      <c r="Z13" s="70">
        <v>17</v>
      </c>
      <c r="AA13" s="70">
        <v>27</v>
      </c>
      <c r="AB13" s="70">
        <v>28</v>
      </c>
      <c r="AC13" s="70">
        <v>11</v>
      </c>
      <c r="AD13" s="79">
        <v>0.6470588235294118</v>
      </c>
      <c r="AE13" s="70">
        <v>1</v>
      </c>
      <c r="AF13" s="79">
        <v>3.7037037037037035E-2</v>
      </c>
      <c r="AG13" s="70">
        <v>26</v>
      </c>
      <c r="AH13" s="79">
        <v>1.0769230769230769</v>
      </c>
      <c r="AJ13" s="70">
        <v>0</v>
      </c>
      <c r="AK13" s="70">
        <v>123</v>
      </c>
      <c r="AL13" s="70">
        <v>90</v>
      </c>
      <c r="AM13" s="70">
        <v>90</v>
      </c>
      <c r="AN13" s="79">
        <v>0</v>
      </c>
      <c r="AO13" s="70">
        <v>-33</v>
      </c>
      <c r="AP13" s="79">
        <v>-0.26829268292682928</v>
      </c>
      <c r="AQ13" s="70">
        <v>112</v>
      </c>
      <c r="AR13" s="79">
        <v>0.8035714285714286</v>
      </c>
      <c r="AT13" s="70">
        <v>0</v>
      </c>
      <c r="AU13" s="70">
        <v>8</v>
      </c>
      <c r="AV13" s="70">
        <v>7</v>
      </c>
      <c r="AW13" s="70">
        <v>7</v>
      </c>
      <c r="AX13" s="79">
        <v>0</v>
      </c>
      <c r="AY13" s="70">
        <v>-1</v>
      </c>
      <c r="AZ13" s="79">
        <v>-0.125</v>
      </c>
      <c r="BA13" s="70">
        <v>0</v>
      </c>
      <c r="BB13" s="79">
        <v>0</v>
      </c>
      <c r="BD13" s="70">
        <v>0</v>
      </c>
      <c r="BE13" s="70">
        <v>26</v>
      </c>
      <c r="BF13" s="70">
        <v>19</v>
      </c>
      <c r="BG13" s="70">
        <v>19</v>
      </c>
      <c r="BH13" s="79">
        <v>0</v>
      </c>
      <c r="BI13" s="70">
        <v>-7</v>
      </c>
      <c r="BJ13" s="79">
        <v>-0.26923076923076922</v>
      </c>
      <c r="BK13" s="70">
        <v>0</v>
      </c>
      <c r="BL13" s="79">
        <v>0</v>
      </c>
    </row>
    <row r="14" spans="1:64" ht="18" customHeight="1" x14ac:dyDescent="0.25">
      <c r="A14" s="10"/>
      <c r="B14" s="174" t="s">
        <v>211</v>
      </c>
      <c r="C14" s="175"/>
      <c r="D14" s="176"/>
      <c r="E14" s="38"/>
      <c r="F14" s="71">
        <v>289</v>
      </c>
      <c r="G14" s="71">
        <v>108</v>
      </c>
      <c r="H14" s="71">
        <v>52</v>
      </c>
      <c r="I14" s="71">
        <v>-237</v>
      </c>
      <c r="J14" s="80">
        <v>-0.82006920415224915</v>
      </c>
      <c r="K14" s="71">
        <v>-56</v>
      </c>
      <c r="L14" s="80">
        <v>-0.51851851851851849</v>
      </c>
      <c r="M14" s="71">
        <v>187</v>
      </c>
      <c r="N14" s="80">
        <v>0.27807486631016043</v>
      </c>
      <c r="P14" s="71">
        <v>0</v>
      </c>
      <c r="Q14" s="71">
        <v>7</v>
      </c>
      <c r="R14" s="71">
        <v>2</v>
      </c>
      <c r="S14" s="71">
        <v>2</v>
      </c>
      <c r="T14" s="80">
        <v>0</v>
      </c>
      <c r="U14" s="71">
        <v>-5</v>
      </c>
      <c r="V14" s="80">
        <v>-0.7142857142857143</v>
      </c>
      <c r="W14" s="71">
        <v>11</v>
      </c>
      <c r="X14" s="80">
        <v>0.18181818181818182</v>
      </c>
      <c r="Z14" s="71">
        <v>0</v>
      </c>
      <c r="AA14" s="71">
        <v>9</v>
      </c>
      <c r="AB14" s="71">
        <v>7</v>
      </c>
      <c r="AC14" s="71">
        <v>7</v>
      </c>
      <c r="AD14" s="80">
        <v>0</v>
      </c>
      <c r="AE14" s="71">
        <v>-2</v>
      </c>
      <c r="AF14" s="80">
        <v>-0.22222222222222221</v>
      </c>
      <c r="AG14" s="71">
        <v>13</v>
      </c>
      <c r="AH14" s="80">
        <v>0.53846153846153844</v>
      </c>
      <c r="AJ14" s="71">
        <v>0</v>
      </c>
      <c r="AK14" s="71">
        <v>85</v>
      </c>
      <c r="AL14" s="71">
        <v>53</v>
      </c>
      <c r="AM14" s="71">
        <v>53</v>
      </c>
      <c r="AN14" s="80">
        <v>0</v>
      </c>
      <c r="AO14" s="71">
        <v>-32</v>
      </c>
      <c r="AP14" s="80">
        <v>-0.37647058823529411</v>
      </c>
      <c r="AQ14" s="71">
        <v>73</v>
      </c>
      <c r="AR14" s="80">
        <v>0.72602739726027399</v>
      </c>
      <c r="AT14" s="71">
        <v>0</v>
      </c>
      <c r="AU14" s="71">
        <v>0</v>
      </c>
      <c r="AV14" s="71">
        <v>0</v>
      </c>
      <c r="AW14" s="71">
        <v>0</v>
      </c>
      <c r="AX14" s="80">
        <v>0</v>
      </c>
      <c r="AY14" s="71">
        <v>0</v>
      </c>
      <c r="AZ14" s="80">
        <v>0</v>
      </c>
      <c r="BA14" s="71">
        <v>0</v>
      </c>
      <c r="BB14" s="80">
        <v>0</v>
      </c>
      <c r="BD14" s="71">
        <v>0</v>
      </c>
      <c r="BE14" s="71">
        <v>14</v>
      </c>
      <c r="BF14" s="71">
        <v>12</v>
      </c>
      <c r="BG14" s="71">
        <v>12</v>
      </c>
      <c r="BH14" s="80">
        <v>0</v>
      </c>
      <c r="BI14" s="71">
        <v>-2</v>
      </c>
      <c r="BJ14" s="80">
        <v>-0.14285714285714285</v>
      </c>
      <c r="BK14" s="71">
        <v>0</v>
      </c>
      <c r="BL14" s="80">
        <v>0</v>
      </c>
    </row>
    <row r="15" spans="1:64" ht="18" customHeight="1" x14ac:dyDescent="0.25">
      <c r="A15" s="10"/>
      <c r="B15" s="171" t="s">
        <v>275</v>
      </c>
      <c r="C15" s="172"/>
      <c r="D15" s="173"/>
      <c r="E15" s="38"/>
      <c r="F15" s="70">
        <v>52</v>
      </c>
      <c r="G15" s="70">
        <v>77</v>
      </c>
      <c r="H15" s="70">
        <v>47</v>
      </c>
      <c r="I15" s="70">
        <v>-5</v>
      </c>
      <c r="J15" s="79">
        <v>-9.6153846153846159E-2</v>
      </c>
      <c r="K15" s="70">
        <v>-30</v>
      </c>
      <c r="L15" s="79">
        <v>-0.38961038961038963</v>
      </c>
      <c r="M15" s="70">
        <v>105.5</v>
      </c>
      <c r="N15" s="79">
        <v>0.44549763033175355</v>
      </c>
      <c r="P15" s="70">
        <v>2</v>
      </c>
      <c r="Q15" s="70">
        <v>0</v>
      </c>
      <c r="R15" s="70">
        <v>1</v>
      </c>
      <c r="S15" s="70">
        <v>-1</v>
      </c>
      <c r="T15" s="79">
        <v>-0.5</v>
      </c>
      <c r="U15" s="70">
        <v>1</v>
      </c>
      <c r="V15" s="79">
        <v>0</v>
      </c>
      <c r="W15" s="70">
        <v>12</v>
      </c>
      <c r="X15" s="79">
        <v>8.3333333333333329E-2</v>
      </c>
      <c r="Z15" s="70">
        <v>30</v>
      </c>
      <c r="AA15" s="70">
        <v>39</v>
      </c>
      <c r="AB15" s="70">
        <v>28</v>
      </c>
      <c r="AC15" s="70">
        <v>-2</v>
      </c>
      <c r="AD15" s="79">
        <v>-6.6666666666666666E-2</v>
      </c>
      <c r="AE15" s="70">
        <v>-11</v>
      </c>
      <c r="AF15" s="79">
        <v>-0.28205128205128205</v>
      </c>
      <c r="AG15" s="70">
        <v>78</v>
      </c>
      <c r="AH15" s="79">
        <v>0.35897435897435898</v>
      </c>
      <c r="AJ15" s="70">
        <v>0</v>
      </c>
      <c r="AK15" s="70">
        <v>98</v>
      </c>
      <c r="AL15" s="70">
        <v>54</v>
      </c>
      <c r="AM15" s="70">
        <v>54</v>
      </c>
      <c r="AN15" s="79">
        <v>0</v>
      </c>
      <c r="AO15" s="70">
        <v>-44</v>
      </c>
      <c r="AP15" s="79">
        <v>-0.44897959183673469</v>
      </c>
      <c r="AQ15" s="70">
        <v>96</v>
      </c>
      <c r="AR15" s="79">
        <v>0.5625</v>
      </c>
      <c r="AT15" s="70">
        <v>0</v>
      </c>
      <c r="AU15" s="70">
        <v>1</v>
      </c>
      <c r="AV15" s="70">
        <v>0</v>
      </c>
      <c r="AW15" s="70">
        <v>0</v>
      </c>
      <c r="AX15" s="79">
        <v>0</v>
      </c>
      <c r="AY15" s="70">
        <v>-1</v>
      </c>
      <c r="AZ15" s="79">
        <v>-1</v>
      </c>
      <c r="BA15" s="70">
        <v>0</v>
      </c>
      <c r="BB15" s="79">
        <v>0</v>
      </c>
      <c r="BD15" s="70">
        <v>0</v>
      </c>
      <c r="BE15" s="70">
        <v>30</v>
      </c>
      <c r="BF15" s="70">
        <v>11</v>
      </c>
      <c r="BG15" s="70">
        <v>11</v>
      </c>
      <c r="BH15" s="79">
        <v>0</v>
      </c>
      <c r="BI15" s="70">
        <v>-19</v>
      </c>
      <c r="BJ15" s="79">
        <v>-0.6333333333333333</v>
      </c>
      <c r="BK15" s="70">
        <v>0</v>
      </c>
      <c r="BL15" s="79">
        <v>0</v>
      </c>
    </row>
    <row r="16" spans="1:64" ht="18" customHeight="1" x14ac:dyDescent="0.25">
      <c r="A16" s="10"/>
      <c r="B16" s="174" t="s">
        <v>213</v>
      </c>
      <c r="C16" s="175"/>
      <c r="D16" s="176"/>
      <c r="E16" s="38"/>
      <c r="F16" s="71">
        <v>60</v>
      </c>
      <c r="G16" s="71">
        <v>101</v>
      </c>
      <c r="H16" s="71">
        <v>83</v>
      </c>
      <c r="I16" s="71">
        <v>23</v>
      </c>
      <c r="J16" s="80">
        <v>0.38333333333333336</v>
      </c>
      <c r="K16" s="71">
        <v>-18</v>
      </c>
      <c r="L16" s="80">
        <v>-0.17821782178217821</v>
      </c>
      <c r="M16" s="71">
        <v>109.2</v>
      </c>
      <c r="N16" s="80">
        <v>0.76007326007326004</v>
      </c>
      <c r="P16" s="71">
        <v>0</v>
      </c>
      <c r="Q16" s="71">
        <v>0</v>
      </c>
      <c r="R16" s="71">
        <v>0</v>
      </c>
      <c r="S16" s="71">
        <v>0</v>
      </c>
      <c r="T16" s="80">
        <v>0</v>
      </c>
      <c r="U16" s="71">
        <v>0</v>
      </c>
      <c r="V16" s="80">
        <v>0</v>
      </c>
      <c r="W16" s="71">
        <v>3</v>
      </c>
      <c r="X16" s="80">
        <v>0</v>
      </c>
      <c r="Z16" s="71">
        <v>4</v>
      </c>
      <c r="AA16" s="71">
        <v>12</v>
      </c>
      <c r="AB16" s="71">
        <v>12</v>
      </c>
      <c r="AC16" s="71">
        <v>8</v>
      </c>
      <c r="AD16" s="80">
        <v>2</v>
      </c>
      <c r="AE16" s="71">
        <v>0</v>
      </c>
      <c r="AF16" s="80">
        <v>0</v>
      </c>
      <c r="AG16" s="71">
        <v>39</v>
      </c>
      <c r="AH16" s="80">
        <v>0.30769230769230771</v>
      </c>
      <c r="AJ16" s="71">
        <v>0</v>
      </c>
      <c r="AK16" s="71">
        <v>108</v>
      </c>
      <c r="AL16" s="71">
        <v>76</v>
      </c>
      <c r="AM16" s="71">
        <v>76</v>
      </c>
      <c r="AN16" s="80">
        <v>0</v>
      </c>
      <c r="AO16" s="71">
        <v>-32</v>
      </c>
      <c r="AP16" s="80">
        <v>-0.29629629629629628</v>
      </c>
      <c r="AQ16" s="71">
        <v>83</v>
      </c>
      <c r="AR16" s="80">
        <v>0.91566265060240959</v>
      </c>
      <c r="AT16" s="71">
        <v>0</v>
      </c>
      <c r="AU16" s="71">
        <v>2</v>
      </c>
      <c r="AV16" s="71">
        <v>0</v>
      </c>
      <c r="AW16" s="71">
        <v>0</v>
      </c>
      <c r="AX16" s="80">
        <v>0</v>
      </c>
      <c r="AY16" s="71">
        <v>-2</v>
      </c>
      <c r="AZ16" s="80">
        <v>-1</v>
      </c>
      <c r="BA16" s="71">
        <v>0</v>
      </c>
      <c r="BB16" s="80">
        <v>0</v>
      </c>
      <c r="BD16" s="71">
        <v>0</v>
      </c>
      <c r="BE16" s="71">
        <v>13</v>
      </c>
      <c r="BF16" s="71">
        <v>9</v>
      </c>
      <c r="BG16" s="71">
        <v>9</v>
      </c>
      <c r="BH16" s="80">
        <v>0</v>
      </c>
      <c r="BI16" s="71">
        <v>-4</v>
      </c>
      <c r="BJ16" s="80">
        <v>-0.30769230769230771</v>
      </c>
      <c r="BK16" s="71">
        <v>0</v>
      </c>
      <c r="BL16" s="80">
        <v>0</v>
      </c>
    </row>
    <row r="17" spans="1:64" ht="18" customHeight="1" x14ac:dyDescent="0.25">
      <c r="A17" s="10"/>
      <c r="B17" s="171" t="s">
        <v>214</v>
      </c>
      <c r="C17" s="172"/>
      <c r="D17" s="173"/>
      <c r="E17" s="38"/>
      <c r="F17" s="70">
        <v>17</v>
      </c>
      <c r="G17" s="70">
        <v>29</v>
      </c>
      <c r="H17" s="70">
        <v>8</v>
      </c>
      <c r="I17" s="70">
        <v>-9</v>
      </c>
      <c r="J17" s="79">
        <v>-0.52941176470588236</v>
      </c>
      <c r="K17" s="70">
        <v>-21</v>
      </c>
      <c r="L17" s="79">
        <v>-0.72413793103448276</v>
      </c>
      <c r="M17" s="70">
        <v>13</v>
      </c>
      <c r="N17" s="79">
        <v>0.61538461538461542</v>
      </c>
      <c r="P17" s="70">
        <v>0</v>
      </c>
      <c r="Q17" s="70">
        <v>0</v>
      </c>
      <c r="R17" s="70">
        <v>0</v>
      </c>
      <c r="S17" s="70">
        <v>0</v>
      </c>
      <c r="T17" s="79">
        <v>0</v>
      </c>
      <c r="U17" s="70">
        <v>0</v>
      </c>
      <c r="V17" s="79">
        <v>0</v>
      </c>
      <c r="W17" s="70">
        <v>0</v>
      </c>
      <c r="X17" s="79">
        <v>0</v>
      </c>
      <c r="Z17" s="70">
        <v>0</v>
      </c>
      <c r="AA17" s="70">
        <v>6</v>
      </c>
      <c r="AB17" s="70">
        <v>1</v>
      </c>
      <c r="AC17" s="70">
        <v>1</v>
      </c>
      <c r="AD17" s="79">
        <v>0</v>
      </c>
      <c r="AE17" s="70">
        <v>-5</v>
      </c>
      <c r="AF17" s="79">
        <v>-0.83333333333333337</v>
      </c>
      <c r="AG17" s="70">
        <v>13</v>
      </c>
      <c r="AH17" s="79">
        <v>7.6923076923076927E-2</v>
      </c>
      <c r="AJ17" s="70">
        <v>0</v>
      </c>
      <c r="AK17" s="70">
        <v>13</v>
      </c>
      <c r="AL17" s="70">
        <v>2</v>
      </c>
      <c r="AM17" s="70">
        <v>2</v>
      </c>
      <c r="AN17" s="79">
        <v>0</v>
      </c>
      <c r="AO17" s="70">
        <v>-11</v>
      </c>
      <c r="AP17" s="79">
        <v>-0.84615384615384615</v>
      </c>
      <c r="AQ17" s="70">
        <v>18</v>
      </c>
      <c r="AR17" s="79">
        <v>0.1111111111111111</v>
      </c>
      <c r="AT17" s="70">
        <v>0</v>
      </c>
      <c r="AU17" s="70">
        <v>0</v>
      </c>
      <c r="AV17" s="70">
        <v>0</v>
      </c>
      <c r="AW17" s="70">
        <v>0</v>
      </c>
      <c r="AX17" s="79">
        <v>0</v>
      </c>
      <c r="AY17" s="70">
        <v>0</v>
      </c>
      <c r="AZ17" s="79">
        <v>0</v>
      </c>
      <c r="BA17" s="70">
        <v>0</v>
      </c>
      <c r="BB17" s="79">
        <v>0</v>
      </c>
      <c r="BD17" s="70">
        <v>0</v>
      </c>
      <c r="BE17" s="70">
        <v>4</v>
      </c>
      <c r="BF17" s="70">
        <v>2</v>
      </c>
      <c r="BG17" s="70">
        <v>2</v>
      </c>
      <c r="BH17" s="79">
        <v>0</v>
      </c>
      <c r="BI17" s="70">
        <v>-2</v>
      </c>
      <c r="BJ17" s="79">
        <v>-0.5</v>
      </c>
      <c r="BK17" s="70">
        <v>0</v>
      </c>
      <c r="BL17" s="79">
        <v>0</v>
      </c>
    </row>
    <row r="18" spans="1:64" ht="18" customHeight="1" x14ac:dyDescent="0.25">
      <c r="A18" s="10"/>
      <c r="B18" s="174" t="s">
        <v>143</v>
      </c>
      <c r="C18" s="175"/>
      <c r="D18" s="176"/>
      <c r="E18" s="38"/>
      <c r="F18" s="71">
        <v>2</v>
      </c>
      <c r="G18" s="71">
        <v>5</v>
      </c>
      <c r="H18" s="71">
        <v>0</v>
      </c>
      <c r="I18" s="71">
        <v>-2</v>
      </c>
      <c r="J18" s="80">
        <v>-1</v>
      </c>
      <c r="K18" s="71">
        <v>-5</v>
      </c>
      <c r="L18" s="80">
        <v>-1</v>
      </c>
      <c r="M18" s="71">
        <v>0</v>
      </c>
      <c r="N18" s="80">
        <v>0</v>
      </c>
      <c r="P18" s="71">
        <v>0</v>
      </c>
      <c r="Q18" s="71">
        <v>0</v>
      </c>
      <c r="R18" s="71">
        <v>0</v>
      </c>
      <c r="S18" s="71">
        <v>0</v>
      </c>
      <c r="T18" s="80">
        <v>0</v>
      </c>
      <c r="U18" s="71">
        <v>0</v>
      </c>
      <c r="V18" s="80">
        <v>0</v>
      </c>
      <c r="W18" s="71">
        <v>0</v>
      </c>
      <c r="X18" s="80">
        <v>0</v>
      </c>
      <c r="Z18" s="71">
        <v>0</v>
      </c>
      <c r="AA18" s="71">
        <v>0</v>
      </c>
      <c r="AB18" s="71">
        <v>0</v>
      </c>
      <c r="AC18" s="71">
        <v>0</v>
      </c>
      <c r="AD18" s="80">
        <v>0</v>
      </c>
      <c r="AE18" s="71">
        <v>0</v>
      </c>
      <c r="AF18" s="80">
        <v>0</v>
      </c>
      <c r="AG18" s="71">
        <v>0</v>
      </c>
      <c r="AH18" s="80">
        <v>0</v>
      </c>
      <c r="AJ18" s="71">
        <v>0</v>
      </c>
      <c r="AK18" s="71">
        <v>0</v>
      </c>
      <c r="AL18" s="71">
        <v>0</v>
      </c>
      <c r="AM18" s="71">
        <v>0</v>
      </c>
      <c r="AN18" s="80">
        <v>0</v>
      </c>
      <c r="AO18" s="71">
        <v>0</v>
      </c>
      <c r="AP18" s="80">
        <v>0</v>
      </c>
      <c r="AQ18" s="71">
        <v>0</v>
      </c>
      <c r="AR18" s="80">
        <v>0</v>
      </c>
      <c r="AT18" s="71">
        <v>0</v>
      </c>
      <c r="AU18" s="71">
        <v>0</v>
      </c>
      <c r="AV18" s="71">
        <v>0</v>
      </c>
      <c r="AW18" s="71">
        <v>0</v>
      </c>
      <c r="AX18" s="80">
        <v>0</v>
      </c>
      <c r="AY18" s="71">
        <v>0</v>
      </c>
      <c r="AZ18" s="80">
        <v>0</v>
      </c>
      <c r="BA18" s="71">
        <v>0</v>
      </c>
      <c r="BB18" s="80">
        <v>0</v>
      </c>
      <c r="BD18" s="71">
        <v>0</v>
      </c>
      <c r="BE18" s="71">
        <v>0</v>
      </c>
      <c r="BF18" s="71">
        <v>0</v>
      </c>
      <c r="BG18" s="71">
        <v>0</v>
      </c>
      <c r="BH18" s="80">
        <v>0</v>
      </c>
      <c r="BI18" s="71">
        <v>0</v>
      </c>
      <c r="BJ18" s="80">
        <v>0</v>
      </c>
      <c r="BK18" s="71">
        <v>0</v>
      </c>
      <c r="BL18" s="80">
        <v>0</v>
      </c>
    </row>
    <row r="19" spans="1:64" ht="18" customHeight="1" x14ac:dyDescent="0.25">
      <c r="A19" s="10"/>
      <c r="B19" s="177" t="s">
        <v>107</v>
      </c>
      <c r="C19" s="178"/>
      <c r="D19" s="179"/>
      <c r="E19" s="36"/>
      <c r="F19" s="72">
        <v>891</v>
      </c>
      <c r="G19" s="72">
        <v>953</v>
      </c>
      <c r="H19" s="72">
        <v>588</v>
      </c>
      <c r="I19" s="72">
        <v>-303</v>
      </c>
      <c r="J19" s="81">
        <v>-0.34006734006734007</v>
      </c>
      <c r="K19" s="72">
        <v>-365</v>
      </c>
      <c r="L19" s="81">
        <v>-0.38300104931794332</v>
      </c>
      <c r="M19" s="72">
        <v>1252</v>
      </c>
      <c r="N19" s="81">
        <v>0.46964856230031948</v>
      </c>
      <c r="P19" s="72">
        <v>6</v>
      </c>
      <c r="Q19" s="72">
        <v>53</v>
      </c>
      <c r="R19" s="72">
        <v>20</v>
      </c>
      <c r="S19" s="72">
        <v>14</v>
      </c>
      <c r="T19" s="81">
        <v>2.3333333333333335</v>
      </c>
      <c r="U19" s="72">
        <v>-33</v>
      </c>
      <c r="V19" s="81">
        <v>-0.62264150943396224</v>
      </c>
      <c r="W19" s="72">
        <v>95</v>
      </c>
      <c r="X19" s="81">
        <v>0.21052631578947367</v>
      </c>
      <c r="Z19" s="72">
        <v>185</v>
      </c>
      <c r="AA19" s="72">
        <v>224</v>
      </c>
      <c r="AB19" s="72">
        <v>154</v>
      </c>
      <c r="AC19" s="72">
        <v>-31</v>
      </c>
      <c r="AD19" s="81">
        <v>-0.16756756756756758</v>
      </c>
      <c r="AE19" s="72">
        <v>-70</v>
      </c>
      <c r="AF19" s="81">
        <v>-0.3125</v>
      </c>
      <c r="AG19" s="72">
        <v>351</v>
      </c>
      <c r="AH19" s="81">
        <v>0.43874643874643876</v>
      </c>
      <c r="AJ19" s="72">
        <v>0</v>
      </c>
      <c r="AK19" s="72">
        <v>846</v>
      </c>
      <c r="AL19" s="72">
        <v>543</v>
      </c>
      <c r="AM19" s="72">
        <v>543</v>
      </c>
      <c r="AN19" s="81">
        <v>0</v>
      </c>
      <c r="AO19" s="72">
        <v>-303</v>
      </c>
      <c r="AP19" s="81">
        <v>-0.35815602836879434</v>
      </c>
      <c r="AQ19" s="72">
        <v>746</v>
      </c>
      <c r="AR19" s="81">
        <v>0.72788203753351211</v>
      </c>
      <c r="AT19" s="72">
        <v>0</v>
      </c>
      <c r="AU19" s="72">
        <v>37</v>
      </c>
      <c r="AV19" s="72">
        <v>38</v>
      </c>
      <c r="AW19" s="72">
        <v>38</v>
      </c>
      <c r="AX19" s="81">
        <v>0</v>
      </c>
      <c r="AY19" s="72">
        <v>1</v>
      </c>
      <c r="AZ19" s="81">
        <v>2.7027027027027029E-2</v>
      </c>
      <c r="BA19" s="72">
        <v>0</v>
      </c>
      <c r="BB19" s="81">
        <v>0</v>
      </c>
      <c r="BD19" s="72">
        <v>0</v>
      </c>
      <c r="BE19" s="72">
        <v>140</v>
      </c>
      <c r="BF19" s="72">
        <v>108</v>
      </c>
      <c r="BG19" s="72">
        <v>108</v>
      </c>
      <c r="BH19" s="81">
        <v>0</v>
      </c>
      <c r="BI19" s="72">
        <v>-32</v>
      </c>
      <c r="BJ19" s="81">
        <v>-0.22857142857142856</v>
      </c>
      <c r="BK19" s="72">
        <v>0</v>
      </c>
      <c r="BL19" s="81">
        <v>0</v>
      </c>
    </row>
    <row r="20" spans="1:64" ht="15" customHeight="1" x14ac:dyDescent="0.25">
      <c r="A20" s="10"/>
      <c r="B20" s="35"/>
      <c r="C20" s="35"/>
      <c r="D20" s="35"/>
      <c r="E20" s="35"/>
      <c r="F20" s="35"/>
      <c r="P20" s="35"/>
      <c r="Z20" s="35"/>
      <c r="AJ20" s="35"/>
      <c r="AT20" s="35"/>
      <c r="BD20" s="35"/>
    </row>
    <row r="21" spans="1:64" s="69" customFormat="1" ht="39.950000000000003" customHeight="1" x14ac:dyDescent="0.25">
      <c r="A21" s="65"/>
      <c r="B21" s="180" t="s">
        <v>273</v>
      </c>
      <c r="C21" s="119" t="s">
        <v>215</v>
      </c>
      <c r="D21" s="120" t="s">
        <v>216</v>
      </c>
      <c r="E21" s="53"/>
      <c r="F21" s="68">
        <v>43466</v>
      </c>
      <c r="G21" s="68">
        <v>43800</v>
      </c>
      <c r="H21" s="68">
        <v>43831</v>
      </c>
      <c r="I21" s="68" t="s">
        <v>350</v>
      </c>
      <c r="J21" s="68" t="s">
        <v>138</v>
      </c>
      <c r="K21" s="68" t="s">
        <v>351</v>
      </c>
      <c r="L21" s="68" t="s">
        <v>138</v>
      </c>
      <c r="M21" s="68" t="s">
        <v>146</v>
      </c>
      <c r="N21" s="68" t="s">
        <v>147</v>
      </c>
      <c r="P21" s="68">
        <v>43466</v>
      </c>
      <c r="Q21" s="68">
        <v>43800</v>
      </c>
      <c r="R21" s="68">
        <v>43831</v>
      </c>
      <c r="S21" s="68" t="s">
        <v>350</v>
      </c>
      <c r="T21" s="68" t="s">
        <v>138</v>
      </c>
      <c r="U21" s="68" t="s">
        <v>351</v>
      </c>
      <c r="V21" s="68" t="s">
        <v>138</v>
      </c>
      <c r="W21" s="68" t="s">
        <v>146</v>
      </c>
      <c r="X21" s="68" t="s">
        <v>147</v>
      </c>
      <c r="Z21" s="68">
        <v>43466</v>
      </c>
      <c r="AA21" s="68">
        <v>43800</v>
      </c>
      <c r="AB21" s="68">
        <v>43831</v>
      </c>
      <c r="AC21" s="68" t="s">
        <v>350</v>
      </c>
      <c r="AD21" s="68" t="s">
        <v>138</v>
      </c>
      <c r="AE21" s="68" t="s">
        <v>351</v>
      </c>
      <c r="AF21" s="68" t="s">
        <v>138</v>
      </c>
      <c r="AG21" s="68" t="s">
        <v>146</v>
      </c>
      <c r="AH21" s="68" t="s">
        <v>147</v>
      </c>
      <c r="AJ21" s="68">
        <v>43466</v>
      </c>
      <c r="AK21" s="68">
        <v>43800</v>
      </c>
      <c r="AL21" s="68">
        <v>43831</v>
      </c>
      <c r="AM21" s="68" t="s">
        <v>350</v>
      </c>
      <c r="AN21" s="68" t="s">
        <v>138</v>
      </c>
      <c r="AO21" s="68" t="s">
        <v>351</v>
      </c>
      <c r="AP21" s="68" t="s">
        <v>138</v>
      </c>
      <c r="AQ21" s="68" t="s">
        <v>146</v>
      </c>
      <c r="AR21" s="68" t="s">
        <v>147</v>
      </c>
      <c r="AT21" s="68">
        <v>43466</v>
      </c>
      <c r="AU21" s="68">
        <v>43800</v>
      </c>
      <c r="AV21" s="68">
        <v>43831</v>
      </c>
      <c r="AW21" s="68" t="s">
        <v>350</v>
      </c>
      <c r="AX21" s="68" t="s">
        <v>138</v>
      </c>
      <c r="AY21" s="68" t="s">
        <v>351</v>
      </c>
      <c r="AZ21" s="68" t="s">
        <v>138</v>
      </c>
      <c r="BA21" s="68" t="s">
        <v>146</v>
      </c>
      <c r="BB21" s="68" t="s">
        <v>147</v>
      </c>
      <c r="BD21" s="68">
        <v>43466</v>
      </c>
      <c r="BE21" s="68">
        <v>43800</v>
      </c>
      <c r="BF21" s="68">
        <v>43831</v>
      </c>
      <c r="BG21" s="68" t="s">
        <v>350</v>
      </c>
      <c r="BH21" s="68" t="s">
        <v>138</v>
      </c>
      <c r="BI21" s="68" t="s">
        <v>351</v>
      </c>
      <c r="BJ21" s="68" t="s">
        <v>138</v>
      </c>
      <c r="BK21" s="68" t="s">
        <v>146</v>
      </c>
      <c r="BL21" s="68" t="s">
        <v>147</v>
      </c>
    </row>
    <row r="22" spans="1:64" ht="17.25" x14ac:dyDescent="0.25">
      <c r="A22" s="10"/>
      <c r="B22" s="181"/>
      <c r="C22" s="55">
        <v>1069</v>
      </c>
      <c r="D22" s="56" t="s">
        <v>127</v>
      </c>
      <c r="E22" s="36"/>
      <c r="F22" s="73">
        <v>35</v>
      </c>
      <c r="G22" s="73">
        <v>47</v>
      </c>
      <c r="H22" s="73">
        <v>47</v>
      </c>
      <c r="I22" s="73">
        <v>12</v>
      </c>
      <c r="J22" s="82">
        <v>0.34285714285714286</v>
      </c>
      <c r="K22" s="73">
        <v>0</v>
      </c>
      <c r="L22" s="82">
        <v>0</v>
      </c>
      <c r="M22" s="73">
        <v>36.300000000000004</v>
      </c>
      <c r="N22" s="82">
        <v>1.2947658402203854</v>
      </c>
      <c r="P22" s="73">
        <v>0</v>
      </c>
      <c r="Q22" s="73">
        <v>0</v>
      </c>
      <c r="R22" s="73">
        <v>0</v>
      </c>
      <c r="S22" s="73">
        <v>0</v>
      </c>
      <c r="T22" s="82">
        <v>0</v>
      </c>
      <c r="U22" s="73">
        <v>0</v>
      </c>
      <c r="V22" s="82">
        <v>0</v>
      </c>
      <c r="W22" s="73">
        <v>0</v>
      </c>
      <c r="X22" s="82">
        <v>0</v>
      </c>
      <c r="Z22" s="73">
        <v>1</v>
      </c>
      <c r="AA22" s="73">
        <v>1</v>
      </c>
      <c r="AB22" s="73">
        <v>4</v>
      </c>
      <c r="AC22" s="73">
        <v>3</v>
      </c>
      <c r="AD22" s="82">
        <v>3</v>
      </c>
      <c r="AE22" s="73">
        <v>3</v>
      </c>
      <c r="AF22" s="82">
        <v>3</v>
      </c>
      <c r="AG22" s="73">
        <v>13</v>
      </c>
      <c r="AH22" s="82">
        <v>0.30769230769230771</v>
      </c>
      <c r="AJ22" s="73">
        <v>0</v>
      </c>
      <c r="AK22" s="73">
        <v>41</v>
      </c>
      <c r="AL22" s="73">
        <v>24</v>
      </c>
      <c r="AM22" s="73">
        <v>24</v>
      </c>
      <c r="AN22" s="82">
        <v>0</v>
      </c>
      <c r="AO22" s="73">
        <v>-17</v>
      </c>
      <c r="AP22" s="82">
        <v>-0.41463414634146339</v>
      </c>
      <c r="AQ22" s="73">
        <v>20</v>
      </c>
      <c r="AR22" s="82">
        <v>1.2</v>
      </c>
      <c r="AT22" s="73">
        <v>0</v>
      </c>
      <c r="AU22" s="73">
        <v>0</v>
      </c>
      <c r="AV22" s="73">
        <v>0</v>
      </c>
      <c r="AW22" s="73">
        <v>0</v>
      </c>
      <c r="AX22" s="82">
        <v>0</v>
      </c>
      <c r="AY22" s="73">
        <v>0</v>
      </c>
      <c r="AZ22" s="82">
        <v>0</v>
      </c>
      <c r="BA22" s="73">
        <v>0</v>
      </c>
      <c r="BB22" s="82">
        <v>0</v>
      </c>
      <c r="BD22" s="73">
        <v>0</v>
      </c>
      <c r="BE22" s="73">
        <v>1</v>
      </c>
      <c r="BF22" s="73">
        <v>0</v>
      </c>
      <c r="BG22" s="73">
        <v>0</v>
      </c>
      <c r="BH22" s="82">
        <v>0</v>
      </c>
      <c r="BI22" s="73">
        <v>-1</v>
      </c>
      <c r="BJ22" s="82">
        <v>-1</v>
      </c>
      <c r="BK22" s="73">
        <v>0</v>
      </c>
      <c r="BL22" s="82">
        <v>0</v>
      </c>
    </row>
    <row r="23" spans="1:64" ht="16.5" x14ac:dyDescent="0.25">
      <c r="B23" s="181"/>
      <c r="C23" s="55">
        <v>1075</v>
      </c>
      <c r="D23" s="56" t="s">
        <v>128</v>
      </c>
      <c r="F23" s="73">
        <v>12</v>
      </c>
      <c r="G23" s="73">
        <v>24</v>
      </c>
      <c r="H23" s="73">
        <v>26</v>
      </c>
      <c r="I23" s="73">
        <v>14</v>
      </c>
      <c r="J23" s="82">
        <v>1.1666666666666667</v>
      </c>
      <c r="K23" s="73">
        <v>2</v>
      </c>
      <c r="L23" s="82">
        <v>8.3333333333333329E-2</v>
      </c>
      <c r="M23" s="73">
        <v>33</v>
      </c>
      <c r="N23" s="82">
        <v>0.78787878787878785</v>
      </c>
      <c r="P23" s="73">
        <v>0</v>
      </c>
      <c r="Q23" s="73">
        <v>1</v>
      </c>
      <c r="R23" s="73">
        <v>0</v>
      </c>
      <c r="S23" s="73">
        <v>0</v>
      </c>
      <c r="T23" s="82">
        <v>0</v>
      </c>
      <c r="U23" s="73">
        <v>-1</v>
      </c>
      <c r="V23" s="82">
        <v>-1</v>
      </c>
      <c r="W23" s="73">
        <v>0</v>
      </c>
      <c r="X23" s="82">
        <v>0</v>
      </c>
      <c r="Z23" s="73">
        <v>8</v>
      </c>
      <c r="AA23" s="73">
        <v>8</v>
      </c>
      <c r="AB23" s="73">
        <v>1</v>
      </c>
      <c r="AC23" s="73">
        <v>-7</v>
      </c>
      <c r="AD23" s="82">
        <v>-0.875</v>
      </c>
      <c r="AE23" s="73">
        <v>-7</v>
      </c>
      <c r="AF23" s="82">
        <v>-0.875</v>
      </c>
      <c r="AG23" s="73">
        <v>13</v>
      </c>
      <c r="AH23" s="82">
        <v>7.6923076923076927E-2</v>
      </c>
      <c r="AJ23" s="73">
        <v>0</v>
      </c>
      <c r="AK23" s="73">
        <v>13</v>
      </c>
      <c r="AL23" s="73">
        <v>4</v>
      </c>
      <c r="AM23" s="73">
        <v>4</v>
      </c>
      <c r="AN23" s="82">
        <v>0</v>
      </c>
      <c r="AO23" s="73">
        <v>-9</v>
      </c>
      <c r="AP23" s="82">
        <v>-0.69230769230769229</v>
      </c>
      <c r="AQ23" s="73">
        <v>12</v>
      </c>
      <c r="AR23" s="82">
        <v>0.33333333333333331</v>
      </c>
      <c r="AT23" s="73">
        <v>0</v>
      </c>
      <c r="AU23" s="73">
        <v>0</v>
      </c>
      <c r="AV23" s="73">
        <v>0</v>
      </c>
      <c r="AW23" s="73">
        <v>0</v>
      </c>
      <c r="AX23" s="82">
        <v>0</v>
      </c>
      <c r="AY23" s="73">
        <v>0</v>
      </c>
      <c r="AZ23" s="82">
        <v>0</v>
      </c>
      <c r="BA23" s="73">
        <v>0</v>
      </c>
      <c r="BB23" s="82">
        <v>0</v>
      </c>
      <c r="BD23" s="73">
        <v>0</v>
      </c>
      <c r="BE23" s="73">
        <v>1</v>
      </c>
      <c r="BF23" s="73">
        <v>0</v>
      </c>
      <c r="BG23" s="73">
        <v>0</v>
      </c>
      <c r="BH23" s="82">
        <v>0</v>
      </c>
      <c r="BI23" s="73">
        <v>-1</v>
      </c>
      <c r="BJ23" s="82">
        <v>-1</v>
      </c>
      <c r="BK23" s="73">
        <v>0</v>
      </c>
      <c r="BL23" s="82">
        <v>0</v>
      </c>
    </row>
    <row r="24" spans="1:64" ht="16.5" x14ac:dyDescent="0.25">
      <c r="B24" s="181"/>
      <c r="C24" s="55">
        <v>1141</v>
      </c>
      <c r="D24" s="56" t="s">
        <v>125</v>
      </c>
      <c r="F24" s="73">
        <v>67</v>
      </c>
      <c r="G24" s="73">
        <v>59</v>
      </c>
      <c r="H24" s="73">
        <v>46</v>
      </c>
      <c r="I24" s="73">
        <v>-21</v>
      </c>
      <c r="J24" s="82">
        <v>-0.31343283582089554</v>
      </c>
      <c r="K24" s="73">
        <v>-13</v>
      </c>
      <c r="L24" s="82">
        <v>-0.22033898305084745</v>
      </c>
      <c r="M24" s="73">
        <v>50</v>
      </c>
      <c r="N24" s="82">
        <v>0.92</v>
      </c>
      <c r="P24" s="73">
        <v>1</v>
      </c>
      <c r="Q24" s="73">
        <v>7</v>
      </c>
      <c r="R24" s="73">
        <v>3</v>
      </c>
      <c r="S24" s="73">
        <v>2</v>
      </c>
      <c r="T24" s="82">
        <v>2</v>
      </c>
      <c r="U24" s="73">
        <v>-4</v>
      </c>
      <c r="V24" s="82">
        <v>-0.5714285714285714</v>
      </c>
      <c r="W24" s="73">
        <v>5</v>
      </c>
      <c r="X24" s="82">
        <v>0.6</v>
      </c>
      <c r="Z24" s="73">
        <v>7</v>
      </c>
      <c r="AA24" s="73">
        <v>20</v>
      </c>
      <c r="AB24" s="73">
        <v>4</v>
      </c>
      <c r="AC24" s="73">
        <v>-3</v>
      </c>
      <c r="AD24" s="82">
        <v>-0.42857142857142855</v>
      </c>
      <c r="AE24" s="73">
        <v>-16</v>
      </c>
      <c r="AF24" s="82">
        <v>-0.8</v>
      </c>
      <c r="AG24" s="73">
        <v>13</v>
      </c>
      <c r="AH24" s="82">
        <v>0.30769230769230771</v>
      </c>
      <c r="AJ24" s="73">
        <v>0</v>
      </c>
      <c r="AK24" s="73">
        <v>68</v>
      </c>
      <c r="AL24" s="73">
        <v>47</v>
      </c>
      <c r="AM24" s="73">
        <v>47</v>
      </c>
      <c r="AN24" s="82">
        <v>0</v>
      </c>
      <c r="AO24" s="73">
        <v>-21</v>
      </c>
      <c r="AP24" s="82">
        <v>-0.30882352941176472</v>
      </c>
      <c r="AQ24" s="73">
        <v>60</v>
      </c>
      <c r="AR24" s="82">
        <v>0.78333333333333333</v>
      </c>
      <c r="AT24" s="73">
        <v>0</v>
      </c>
      <c r="AU24" s="73">
        <v>0</v>
      </c>
      <c r="AV24" s="73">
        <v>0</v>
      </c>
      <c r="AW24" s="73">
        <v>0</v>
      </c>
      <c r="AX24" s="82">
        <v>0</v>
      </c>
      <c r="AY24" s="73">
        <v>0</v>
      </c>
      <c r="AZ24" s="82">
        <v>0</v>
      </c>
      <c r="BA24" s="73">
        <v>0</v>
      </c>
      <c r="BB24" s="82">
        <v>0</v>
      </c>
      <c r="BD24" s="73">
        <v>0</v>
      </c>
      <c r="BE24" s="73">
        <v>3</v>
      </c>
      <c r="BF24" s="73">
        <v>3</v>
      </c>
      <c r="BG24" s="73">
        <v>3</v>
      </c>
      <c r="BH24" s="82">
        <v>0</v>
      </c>
      <c r="BI24" s="73">
        <v>0</v>
      </c>
      <c r="BJ24" s="82">
        <v>0</v>
      </c>
      <c r="BK24" s="73">
        <v>0</v>
      </c>
      <c r="BL24" s="82">
        <v>0</v>
      </c>
    </row>
    <row r="25" spans="1:64" ht="16.5" x14ac:dyDescent="0.25">
      <c r="B25" s="181"/>
      <c r="C25" s="55">
        <v>1178</v>
      </c>
      <c r="D25" s="56" t="s">
        <v>89</v>
      </c>
      <c r="F25" s="73">
        <v>1</v>
      </c>
      <c r="G25" s="73">
        <v>3</v>
      </c>
      <c r="H25" s="73">
        <v>5</v>
      </c>
      <c r="I25" s="73">
        <v>4</v>
      </c>
      <c r="J25" s="82">
        <v>4</v>
      </c>
      <c r="K25" s="73">
        <v>2</v>
      </c>
      <c r="L25" s="82">
        <v>0.66666666666666663</v>
      </c>
      <c r="M25" s="73">
        <v>8</v>
      </c>
      <c r="N25" s="82">
        <v>0.625</v>
      </c>
      <c r="P25" s="73">
        <v>3</v>
      </c>
      <c r="Q25" s="73">
        <v>21</v>
      </c>
      <c r="R25" s="73">
        <v>8</v>
      </c>
      <c r="S25" s="73">
        <v>5</v>
      </c>
      <c r="T25" s="82">
        <v>1.6666666666666667</v>
      </c>
      <c r="U25" s="73">
        <v>-13</v>
      </c>
      <c r="V25" s="82">
        <v>-0.61904761904761907</v>
      </c>
      <c r="W25" s="73">
        <v>20</v>
      </c>
      <c r="X25" s="82">
        <v>0.4</v>
      </c>
      <c r="Z25" s="73">
        <v>7</v>
      </c>
      <c r="AA25" s="73">
        <v>9</v>
      </c>
      <c r="AB25" s="73">
        <v>6</v>
      </c>
      <c r="AC25" s="73">
        <v>-1</v>
      </c>
      <c r="AD25" s="82">
        <v>-0.14285714285714285</v>
      </c>
      <c r="AE25" s="73">
        <v>-3</v>
      </c>
      <c r="AF25" s="82">
        <v>-0.33333333333333331</v>
      </c>
      <c r="AG25" s="73">
        <v>13</v>
      </c>
      <c r="AH25" s="82">
        <v>0.46153846153846156</v>
      </c>
      <c r="AJ25" s="73">
        <v>0</v>
      </c>
      <c r="AK25" s="73">
        <v>29</v>
      </c>
      <c r="AL25" s="73">
        <v>16</v>
      </c>
      <c r="AM25" s="73">
        <v>16</v>
      </c>
      <c r="AN25" s="82">
        <v>0</v>
      </c>
      <c r="AO25" s="73">
        <v>-13</v>
      </c>
      <c r="AP25" s="82">
        <v>-0.44827586206896552</v>
      </c>
      <c r="AQ25" s="73">
        <v>30</v>
      </c>
      <c r="AR25" s="82">
        <v>0.53333333333333333</v>
      </c>
      <c r="AT25" s="73">
        <v>0</v>
      </c>
      <c r="AU25" s="73">
        <v>0</v>
      </c>
      <c r="AV25" s="73">
        <v>0</v>
      </c>
      <c r="AW25" s="73">
        <v>0</v>
      </c>
      <c r="AX25" s="82">
        <v>0</v>
      </c>
      <c r="AY25" s="73">
        <v>0</v>
      </c>
      <c r="AZ25" s="82">
        <v>0</v>
      </c>
      <c r="BA25" s="73">
        <v>0</v>
      </c>
      <c r="BB25" s="82">
        <v>0</v>
      </c>
      <c r="BD25" s="73">
        <v>0</v>
      </c>
      <c r="BE25" s="73">
        <v>2</v>
      </c>
      <c r="BF25" s="73">
        <v>3</v>
      </c>
      <c r="BG25" s="73">
        <v>3</v>
      </c>
      <c r="BH25" s="82">
        <v>0</v>
      </c>
      <c r="BI25" s="73">
        <v>1</v>
      </c>
      <c r="BJ25" s="82">
        <v>0.5</v>
      </c>
      <c r="BK25" s="73">
        <v>0</v>
      </c>
      <c r="BL25" s="82">
        <v>0</v>
      </c>
    </row>
    <row r="26" spans="1:64" x14ac:dyDescent="0.25">
      <c r="B26" s="181"/>
      <c r="C26" s="51" t="s">
        <v>107</v>
      </c>
      <c r="D26" s="52"/>
      <c r="F26" s="121">
        <v>115</v>
      </c>
      <c r="G26" s="121">
        <v>133</v>
      </c>
      <c r="H26" s="121">
        <v>124</v>
      </c>
      <c r="I26" s="121">
        <v>9</v>
      </c>
      <c r="J26" s="122">
        <v>7.8260869565217397E-2</v>
      </c>
      <c r="K26" s="121">
        <v>-9</v>
      </c>
      <c r="L26" s="122">
        <v>-6.7669172932330823E-2</v>
      </c>
      <c r="M26" s="121">
        <v>127.30000000000001</v>
      </c>
      <c r="N26" s="122">
        <v>0.97407698350353489</v>
      </c>
      <c r="P26" s="121">
        <v>4</v>
      </c>
      <c r="Q26" s="121">
        <v>29</v>
      </c>
      <c r="R26" s="121">
        <v>11</v>
      </c>
      <c r="S26" s="121">
        <v>7</v>
      </c>
      <c r="T26" s="122">
        <v>1.75</v>
      </c>
      <c r="U26" s="121">
        <v>-18</v>
      </c>
      <c r="V26" s="122">
        <v>-0.62068965517241381</v>
      </c>
      <c r="W26" s="121">
        <v>25</v>
      </c>
      <c r="X26" s="122">
        <v>0.44</v>
      </c>
      <c r="Z26" s="121">
        <v>23</v>
      </c>
      <c r="AA26" s="121">
        <v>38</v>
      </c>
      <c r="AB26" s="121">
        <v>15</v>
      </c>
      <c r="AC26" s="121">
        <v>-8</v>
      </c>
      <c r="AD26" s="122">
        <v>-0.34782608695652173</v>
      </c>
      <c r="AE26" s="121">
        <v>-23</v>
      </c>
      <c r="AF26" s="122">
        <v>-0.60526315789473684</v>
      </c>
      <c r="AG26" s="121">
        <v>52</v>
      </c>
      <c r="AH26" s="122">
        <v>0.28846153846153844</v>
      </c>
      <c r="AJ26" s="121">
        <v>0</v>
      </c>
      <c r="AK26" s="121">
        <v>151</v>
      </c>
      <c r="AL26" s="121">
        <v>91</v>
      </c>
      <c r="AM26" s="121">
        <v>91</v>
      </c>
      <c r="AN26" s="122">
        <v>0</v>
      </c>
      <c r="AO26" s="121">
        <v>-60</v>
      </c>
      <c r="AP26" s="122">
        <v>-0.39735099337748342</v>
      </c>
      <c r="AQ26" s="121">
        <v>122</v>
      </c>
      <c r="AR26" s="122">
        <v>0.74590163934426235</v>
      </c>
      <c r="AT26" s="121">
        <v>0</v>
      </c>
      <c r="AU26" s="121">
        <v>0</v>
      </c>
      <c r="AV26" s="121">
        <v>0</v>
      </c>
      <c r="AW26" s="121">
        <v>0</v>
      </c>
      <c r="AX26" s="122">
        <v>0</v>
      </c>
      <c r="AY26" s="121">
        <v>0</v>
      </c>
      <c r="AZ26" s="122">
        <v>0</v>
      </c>
      <c r="BA26" s="121">
        <v>0</v>
      </c>
      <c r="BB26" s="122">
        <v>0</v>
      </c>
      <c r="BD26" s="121">
        <v>0</v>
      </c>
      <c r="BE26" s="121">
        <v>7</v>
      </c>
      <c r="BF26" s="121">
        <v>6</v>
      </c>
      <c r="BG26" s="121">
        <v>6</v>
      </c>
      <c r="BH26" s="122">
        <v>0</v>
      </c>
      <c r="BI26" s="121">
        <v>-1</v>
      </c>
      <c r="BJ26" s="122">
        <v>-0.14285714285714285</v>
      </c>
      <c r="BK26" s="121">
        <v>0</v>
      </c>
      <c r="BL26" s="122">
        <v>0</v>
      </c>
    </row>
    <row r="27" spans="1:64" ht="16.5" customHeight="1" x14ac:dyDescent="0.25">
      <c r="B27" s="180" t="s">
        <v>274</v>
      </c>
      <c r="C27" s="42">
        <v>1039</v>
      </c>
      <c r="D27" s="43" t="s">
        <v>118</v>
      </c>
      <c r="F27" s="73">
        <v>26</v>
      </c>
      <c r="G27" s="73">
        <v>30</v>
      </c>
      <c r="H27" s="73">
        <v>16</v>
      </c>
      <c r="I27" s="73">
        <v>-10</v>
      </c>
      <c r="J27" s="82">
        <v>-0.38461538461538464</v>
      </c>
      <c r="K27" s="73">
        <v>-14</v>
      </c>
      <c r="L27" s="82">
        <v>-0.46666666666666667</v>
      </c>
      <c r="M27" s="73">
        <v>31.900000000000002</v>
      </c>
      <c r="N27" s="82">
        <v>0.50156739811912221</v>
      </c>
      <c r="P27" s="73">
        <v>0</v>
      </c>
      <c r="Q27" s="73">
        <v>2</v>
      </c>
      <c r="R27" s="73">
        <v>0</v>
      </c>
      <c r="S27" s="73">
        <v>0</v>
      </c>
      <c r="T27" s="82">
        <v>0</v>
      </c>
      <c r="U27" s="73">
        <v>-2</v>
      </c>
      <c r="V27" s="82">
        <v>-1</v>
      </c>
      <c r="W27" s="73">
        <v>0</v>
      </c>
      <c r="X27" s="82">
        <v>0</v>
      </c>
      <c r="Z27" s="73">
        <v>1</v>
      </c>
      <c r="AA27" s="73">
        <v>7</v>
      </c>
      <c r="AB27" s="73">
        <v>3</v>
      </c>
      <c r="AC27" s="73">
        <v>2</v>
      </c>
      <c r="AD27" s="82">
        <v>2</v>
      </c>
      <c r="AE27" s="73">
        <v>-4</v>
      </c>
      <c r="AF27" s="82">
        <v>-0.5714285714285714</v>
      </c>
      <c r="AG27" s="73">
        <v>13</v>
      </c>
      <c r="AH27" s="82">
        <v>0.23076923076923078</v>
      </c>
      <c r="AJ27" s="73">
        <v>0</v>
      </c>
      <c r="AK27" s="73">
        <v>6</v>
      </c>
      <c r="AL27" s="73">
        <v>3</v>
      </c>
      <c r="AM27" s="73">
        <v>3</v>
      </c>
      <c r="AN27" s="82">
        <v>0</v>
      </c>
      <c r="AO27" s="73">
        <v>-3</v>
      </c>
      <c r="AP27" s="82">
        <v>-0.5</v>
      </c>
      <c r="AQ27" s="73">
        <v>16</v>
      </c>
      <c r="AR27" s="82">
        <v>0.1875</v>
      </c>
      <c r="AT27" s="73">
        <v>0</v>
      </c>
      <c r="AU27" s="73">
        <v>0</v>
      </c>
      <c r="AV27" s="73">
        <v>0</v>
      </c>
      <c r="AW27" s="73">
        <v>0</v>
      </c>
      <c r="AX27" s="82">
        <v>0</v>
      </c>
      <c r="AY27" s="73">
        <v>0</v>
      </c>
      <c r="AZ27" s="82">
        <v>0</v>
      </c>
      <c r="BA27" s="73">
        <v>0</v>
      </c>
      <c r="BB27" s="82">
        <v>0</v>
      </c>
      <c r="BD27" s="73">
        <v>0</v>
      </c>
      <c r="BE27" s="73">
        <v>0</v>
      </c>
      <c r="BF27" s="73">
        <v>0</v>
      </c>
      <c r="BG27" s="73">
        <v>0</v>
      </c>
      <c r="BH27" s="82">
        <v>0</v>
      </c>
      <c r="BI27" s="73">
        <v>0</v>
      </c>
      <c r="BJ27" s="82">
        <v>0</v>
      </c>
      <c r="BK27" s="73">
        <v>0</v>
      </c>
      <c r="BL27" s="82">
        <v>0</v>
      </c>
    </row>
    <row r="28" spans="1:64" ht="16.5" x14ac:dyDescent="0.25">
      <c r="B28" s="181"/>
      <c r="C28" s="45">
        <v>1083</v>
      </c>
      <c r="D28" s="46" t="s">
        <v>142</v>
      </c>
      <c r="F28" s="73">
        <v>30</v>
      </c>
      <c r="G28" s="73">
        <v>41</v>
      </c>
      <c r="H28" s="73">
        <v>24</v>
      </c>
      <c r="I28" s="73">
        <v>-6</v>
      </c>
      <c r="J28" s="82">
        <v>-0.2</v>
      </c>
      <c r="K28" s="73">
        <v>-17</v>
      </c>
      <c r="L28" s="82">
        <v>-0.41463414634146339</v>
      </c>
      <c r="M28" s="73">
        <v>50</v>
      </c>
      <c r="N28" s="82">
        <v>0.48</v>
      </c>
      <c r="P28" s="73">
        <v>0</v>
      </c>
      <c r="Q28" s="73">
        <v>0</v>
      </c>
      <c r="R28" s="73">
        <v>0</v>
      </c>
      <c r="S28" s="73">
        <v>0</v>
      </c>
      <c r="T28" s="82">
        <v>0</v>
      </c>
      <c r="U28" s="73">
        <v>0</v>
      </c>
      <c r="V28" s="82">
        <v>0</v>
      </c>
      <c r="W28" s="73">
        <v>0</v>
      </c>
      <c r="X28" s="82">
        <v>0</v>
      </c>
      <c r="Z28" s="73">
        <v>44</v>
      </c>
      <c r="AA28" s="73">
        <v>28</v>
      </c>
      <c r="AB28" s="73">
        <v>19</v>
      </c>
      <c r="AC28" s="73">
        <v>-25</v>
      </c>
      <c r="AD28" s="82">
        <v>-0.56818181818181823</v>
      </c>
      <c r="AE28" s="73">
        <v>-9</v>
      </c>
      <c r="AF28" s="82">
        <v>-0.32142857142857145</v>
      </c>
      <c r="AG28" s="73">
        <v>13</v>
      </c>
      <c r="AH28" s="82">
        <v>1.4615384615384615</v>
      </c>
      <c r="AJ28" s="73">
        <v>0</v>
      </c>
      <c r="AK28" s="73">
        <v>29</v>
      </c>
      <c r="AL28" s="73">
        <v>28</v>
      </c>
      <c r="AM28" s="73">
        <v>28</v>
      </c>
      <c r="AN28" s="82">
        <v>0</v>
      </c>
      <c r="AO28" s="73">
        <v>-1</v>
      </c>
      <c r="AP28" s="82">
        <v>-3.4482758620689655E-2</v>
      </c>
      <c r="AQ28" s="73">
        <v>25</v>
      </c>
      <c r="AR28" s="82">
        <v>1.1200000000000001</v>
      </c>
      <c r="AT28" s="73">
        <v>0</v>
      </c>
      <c r="AU28" s="73">
        <v>1</v>
      </c>
      <c r="AV28" s="73">
        <v>0</v>
      </c>
      <c r="AW28" s="73">
        <v>0</v>
      </c>
      <c r="AX28" s="82">
        <v>0</v>
      </c>
      <c r="AY28" s="73">
        <v>-1</v>
      </c>
      <c r="AZ28" s="82">
        <v>-1</v>
      </c>
      <c r="BA28" s="73">
        <v>0</v>
      </c>
      <c r="BB28" s="82">
        <v>0</v>
      </c>
      <c r="BD28" s="73">
        <v>0</v>
      </c>
      <c r="BE28" s="73">
        <v>0</v>
      </c>
      <c r="BF28" s="73">
        <v>0</v>
      </c>
      <c r="BG28" s="73">
        <v>0</v>
      </c>
      <c r="BH28" s="82">
        <v>0</v>
      </c>
      <c r="BI28" s="73">
        <v>0</v>
      </c>
      <c r="BJ28" s="82">
        <v>0</v>
      </c>
      <c r="BK28" s="73">
        <v>0</v>
      </c>
      <c r="BL28" s="82">
        <v>0</v>
      </c>
    </row>
    <row r="29" spans="1:64" ht="16.5" x14ac:dyDescent="0.25">
      <c r="B29" s="181"/>
      <c r="C29" s="48">
        <v>1251</v>
      </c>
      <c r="D29" s="49" t="s">
        <v>20</v>
      </c>
      <c r="F29" s="73">
        <v>32</v>
      </c>
      <c r="G29" s="73">
        <v>40</v>
      </c>
      <c r="H29" s="73">
        <v>23</v>
      </c>
      <c r="I29" s="73">
        <v>-9</v>
      </c>
      <c r="J29" s="82">
        <v>-0.28125</v>
      </c>
      <c r="K29" s="73">
        <v>-17</v>
      </c>
      <c r="L29" s="82">
        <v>-0.42499999999999999</v>
      </c>
      <c r="M29" s="73">
        <v>33</v>
      </c>
      <c r="N29" s="82">
        <v>0.69696969696969702</v>
      </c>
      <c r="P29" s="73">
        <v>0</v>
      </c>
      <c r="Q29" s="73">
        <v>6</v>
      </c>
      <c r="R29" s="73">
        <v>1</v>
      </c>
      <c r="S29" s="73">
        <v>1</v>
      </c>
      <c r="T29" s="82">
        <v>0</v>
      </c>
      <c r="U29" s="73">
        <v>-5</v>
      </c>
      <c r="V29" s="82">
        <v>-0.83333333333333337</v>
      </c>
      <c r="W29" s="73">
        <v>15</v>
      </c>
      <c r="X29" s="82">
        <v>6.6666666666666666E-2</v>
      </c>
      <c r="Z29" s="73">
        <v>4</v>
      </c>
      <c r="AA29" s="73">
        <v>4</v>
      </c>
      <c r="AB29" s="73">
        <v>5</v>
      </c>
      <c r="AC29" s="73">
        <v>1</v>
      </c>
      <c r="AD29" s="82">
        <v>0.25</v>
      </c>
      <c r="AE29" s="73">
        <v>1</v>
      </c>
      <c r="AF29" s="82">
        <v>0.25</v>
      </c>
      <c r="AG29" s="73">
        <v>13</v>
      </c>
      <c r="AH29" s="82">
        <v>0.38461538461538464</v>
      </c>
      <c r="AJ29" s="73">
        <v>0</v>
      </c>
      <c r="AK29" s="73">
        <v>33</v>
      </c>
      <c r="AL29" s="73">
        <v>14</v>
      </c>
      <c r="AM29" s="73">
        <v>14</v>
      </c>
      <c r="AN29" s="82">
        <v>0</v>
      </c>
      <c r="AO29" s="73">
        <v>-19</v>
      </c>
      <c r="AP29" s="82">
        <v>-0.5757575757575758</v>
      </c>
      <c r="AQ29" s="73">
        <v>25</v>
      </c>
      <c r="AR29" s="82">
        <v>0.56000000000000005</v>
      </c>
      <c r="AT29" s="73">
        <v>0</v>
      </c>
      <c r="AU29" s="73">
        <v>0</v>
      </c>
      <c r="AV29" s="73">
        <v>1</v>
      </c>
      <c r="AW29" s="73">
        <v>1</v>
      </c>
      <c r="AX29" s="82">
        <v>0</v>
      </c>
      <c r="AY29" s="73">
        <v>1</v>
      </c>
      <c r="AZ29" s="82">
        <v>0</v>
      </c>
      <c r="BA29" s="73">
        <v>0</v>
      </c>
      <c r="BB29" s="82">
        <v>0</v>
      </c>
      <c r="BD29" s="73">
        <v>0</v>
      </c>
      <c r="BE29" s="73">
        <v>0</v>
      </c>
      <c r="BF29" s="73">
        <v>0</v>
      </c>
      <c r="BG29" s="73">
        <v>0</v>
      </c>
      <c r="BH29" s="82">
        <v>0</v>
      </c>
      <c r="BI29" s="73">
        <v>0</v>
      </c>
      <c r="BJ29" s="82">
        <v>0</v>
      </c>
      <c r="BK29" s="73">
        <v>0</v>
      </c>
      <c r="BL29" s="82">
        <v>0</v>
      </c>
    </row>
    <row r="30" spans="1:64" x14ac:dyDescent="0.25">
      <c r="B30" s="182"/>
      <c r="C30" s="58" t="s">
        <v>107</v>
      </c>
      <c r="D30" s="52"/>
      <c r="F30" s="121">
        <v>88</v>
      </c>
      <c r="G30" s="121">
        <v>111</v>
      </c>
      <c r="H30" s="121">
        <v>63</v>
      </c>
      <c r="I30" s="121">
        <v>-25</v>
      </c>
      <c r="J30" s="122">
        <v>-0.28409090909090912</v>
      </c>
      <c r="K30" s="121">
        <v>-48</v>
      </c>
      <c r="L30" s="122">
        <v>-0.43243243243243246</v>
      </c>
      <c r="M30" s="121">
        <v>114.9</v>
      </c>
      <c r="N30" s="122">
        <v>0.54830287206266315</v>
      </c>
      <c r="P30" s="121">
        <v>0</v>
      </c>
      <c r="Q30" s="121">
        <v>8</v>
      </c>
      <c r="R30" s="121">
        <v>1</v>
      </c>
      <c r="S30" s="121">
        <v>1</v>
      </c>
      <c r="T30" s="122">
        <v>0</v>
      </c>
      <c r="U30" s="121">
        <v>-7</v>
      </c>
      <c r="V30" s="122">
        <v>-0.875</v>
      </c>
      <c r="W30" s="121">
        <v>15</v>
      </c>
      <c r="X30" s="122">
        <v>6.6666666666666666E-2</v>
      </c>
      <c r="Z30" s="121">
        <v>49</v>
      </c>
      <c r="AA30" s="121">
        <v>39</v>
      </c>
      <c r="AB30" s="121">
        <v>27</v>
      </c>
      <c r="AC30" s="121">
        <v>-22</v>
      </c>
      <c r="AD30" s="122">
        <v>-0.44897959183673469</v>
      </c>
      <c r="AE30" s="121">
        <v>-12</v>
      </c>
      <c r="AF30" s="122">
        <v>-0.30769230769230771</v>
      </c>
      <c r="AG30" s="121">
        <v>39</v>
      </c>
      <c r="AH30" s="122">
        <v>0.69230769230769229</v>
      </c>
      <c r="AJ30" s="121">
        <v>0</v>
      </c>
      <c r="AK30" s="121">
        <v>68</v>
      </c>
      <c r="AL30" s="121">
        <v>45</v>
      </c>
      <c r="AM30" s="121">
        <v>45</v>
      </c>
      <c r="AN30" s="122">
        <v>0</v>
      </c>
      <c r="AO30" s="121">
        <v>-23</v>
      </c>
      <c r="AP30" s="122">
        <v>-0.33823529411764708</v>
      </c>
      <c r="AQ30" s="121">
        <v>66</v>
      </c>
      <c r="AR30" s="122">
        <v>0.68181818181818177</v>
      </c>
      <c r="AT30" s="121">
        <v>0</v>
      </c>
      <c r="AU30" s="121">
        <v>1</v>
      </c>
      <c r="AV30" s="121">
        <v>1</v>
      </c>
      <c r="AW30" s="121">
        <v>1</v>
      </c>
      <c r="AX30" s="122">
        <v>0</v>
      </c>
      <c r="AY30" s="121">
        <v>0</v>
      </c>
      <c r="AZ30" s="122">
        <v>0</v>
      </c>
      <c r="BA30" s="121">
        <v>0</v>
      </c>
      <c r="BB30" s="122">
        <v>0</v>
      </c>
      <c r="BD30" s="121">
        <v>0</v>
      </c>
      <c r="BE30" s="121">
        <v>0</v>
      </c>
      <c r="BF30" s="121">
        <v>0</v>
      </c>
      <c r="BG30" s="121">
        <v>0</v>
      </c>
      <c r="BH30" s="122">
        <v>0</v>
      </c>
      <c r="BI30" s="121">
        <v>0</v>
      </c>
      <c r="BJ30" s="122">
        <v>0</v>
      </c>
      <c r="BK30" s="121">
        <v>0</v>
      </c>
      <c r="BL30" s="122">
        <v>0</v>
      </c>
    </row>
    <row r="31" spans="1:64" ht="16.5" x14ac:dyDescent="0.25">
      <c r="B31" s="181" t="s">
        <v>208</v>
      </c>
      <c r="C31" s="55">
        <v>1047</v>
      </c>
      <c r="D31" s="56" t="s">
        <v>117</v>
      </c>
      <c r="F31" s="73">
        <v>35</v>
      </c>
      <c r="G31" s="73">
        <v>20</v>
      </c>
      <c r="H31" s="73">
        <v>17</v>
      </c>
      <c r="I31" s="73">
        <v>-18</v>
      </c>
      <c r="J31" s="82">
        <v>-0.51428571428571423</v>
      </c>
      <c r="K31" s="73">
        <v>-3</v>
      </c>
      <c r="L31" s="82">
        <v>-0.15</v>
      </c>
      <c r="M31" s="73">
        <v>34</v>
      </c>
      <c r="N31" s="82">
        <v>0.5</v>
      </c>
      <c r="P31" s="73">
        <v>0</v>
      </c>
      <c r="Q31" s="73">
        <v>0</v>
      </c>
      <c r="R31" s="73">
        <v>0</v>
      </c>
      <c r="S31" s="73">
        <v>0</v>
      </c>
      <c r="T31" s="82">
        <v>0</v>
      </c>
      <c r="U31" s="73">
        <v>0</v>
      </c>
      <c r="V31" s="82">
        <v>0</v>
      </c>
      <c r="W31" s="73">
        <v>0</v>
      </c>
      <c r="X31" s="82">
        <v>0</v>
      </c>
      <c r="Z31" s="73">
        <v>31</v>
      </c>
      <c r="AA31" s="73">
        <v>14</v>
      </c>
      <c r="AB31" s="73">
        <v>8</v>
      </c>
      <c r="AC31" s="73">
        <v>-23</v>
      </c>
      <c r="AD31" s="82">
        <v>-0.74193548387096775</v>
      </c>
      <c r="AE31" s="73">
        <v>-6</v>
      </c>
      <c r="AF31" s="82">
        <v>-0.42857142857142855</v>
      </c>
      <c r="AG31" s="73">
        <v>13</v>
      </c>
      <c r="AH31" s="82">
        <v>0.61538461538461542</v>
      </c>
      <c r="AJ31" s="73">
        <v>0</v>
      </c>
      <c r="AK31" s="73">
        <v>20</v>
      </c>
      <c r="AL31" s="73">
        <v>14</v>
      </c>
      <c r="AM31" s="73">
        <v>14</v>
      </c>
      <c r="AN31" s="82">
        <v>0</v>
      </c>
      <c r="AO31" s="73">
        <v>-6</v>
      </c>
      <c r="AP31" s="82">
        <v>-0.3</v>
      </c>
      <c r="AQ31" s="73">
        <v>16</v>
      </c>
      <c r="AR31" s="82">
        <v>0.875</v>
      </c>
      <c r="AT31" s="73">
        <v>0</v>
      </c>
      <c r="AU31" s="73">
        <v>5</v>
      </c>
      <c r="AV31" s="73">
        <v>11</v>
      </c>
      <c r="AW31" s="73">
        <v>11</v>
      </c>
      <c r="AX31" s="82">
        <v>0</v>
      </c>
      <c r="AY31" s="73">
        <v>6</v>
      </c>
      <c r="AZ31" s="82">
        <v>1.2</v>
      </c>
      <c r="BA31" s="73">
        <v>0</v>
      </c>
      <c r="BB31" s="82">
        <v>0</v>
      </c>
      <c r="BD31" s="73">
        <v>0</v>
      </c>
      <c r="BE31" s="73">
        <v>0</v>
      </c>
      <c r="BF31" s="73">
        <v>0</v>
      </c>
      <c r="BG31" s="73">
        <v>0</v>
      </c>
      <c r="BH31" s="82">
        <v>0</v>
      </c>
      <c r="BI31" s="73">
        <v>0</v>
      </c>
      <c r="BJ31" s="82">
        <v>0</v>
      </c>
      <c r="BK31" s="73">
        <v>0</v>
      </c>
      <c r="BL31" s="82">
        <v>0</v>
      </c>
    </row>
    <row r="32" spans="1:64" ht="16.5" x14ac:dyDescent="0.25">
      <c r="B32" s="181"/>
      <c r="C32" s="55">
        <v>1061</v>
      </c>
      <c r="D32" s="56" t="s">
        <v>114</v>
      </c>
      <c r="F32" s="73">
        <v>1</v>
      </c>
      <c r="G32" s="73">
        <v>9</v>
      </c>
      <c r="H32" s="73">
        <v>2</v>
      </c>
      <c r="I32" s="73">
        <v>1</v>
      </c>
      <c r="J32" s="82">
        <v>1</v>
      </c>
      <c r="K32" s="73">
        <v>-7</v>
      </c>
      <c r="L32" s="82">
        <v>-0.77777777777777779</v>
      </c>
      <c r="M32" s="73">
        <v>8</v>
      </c>
      <c r="N32" s="82">
        <v>0.25</v>
      </c>
      <c r="P32" s="73">
        <v>0</v>
      </c>
      <c r="Q32" s="73">
        <v>0</v>
      </c>
      <c r="R32" s="73">
        <v>0</v>
      </c>
      <c r="S32" s="73">
        <v>0</v>
      </c>
      <c r="T32" s="82">
        <v>0</v>
      </c>
      <c r="U32" s="73">
        <v>0</v>
      </c>
      <c r="V32" s="82">
        <v>0</v>
      </c>
      <c r="W32" s="73">
        <v>3</v>
      </c>
      <c r="X32" s="82">
        <v>0</v>
      </c>
      <c r="Z32" s="73">
        <v>14</v>
      </c>
      <c r="AA32" s="73">
        <v>13</v>
      </c>
      <c r="AB32" s="73">
        <v>5</v>
      </c>
      <c r="AC32" s="73">
        <v>-9</v>
      </c>
      <c r="AD32" s="82">
        <v>-0.6428571428571429</v>
      </c>
      <c r="AE32" s="73">
        <v>-8</v>
      </c>
      <c r="AF32" s="82">
        <v>-0.61538461538461542</v>
      </c>
      <c r="AG32" s="73">
        <v>13</v>
      </c>
      <c r="AH32" s="82">
        <v>0.38461538461538464</v>
      </c>
      <c r="AJ32" s="73">
        <v>0</v>
      </c>
      <c r="AK32" s="73">
        <v>11</v>
      </c>
      <c r="AL32" s="73">
        <v>6</v>
      </c>
      <c r="AM32" s="73">
        <v>6</v>
      </c>
      <c r="AN32" s="82">
        <v>0</v>
      </c>
      <c r="AO32" s="73">
        <v>-5</v>
      </c>
      <c r="AP32" s="82">
        <v>-0.45454545454545453</v>
      </c>
      <c r="AQ32" s="73">
        <v>8</v>
      </c>
      <c r="AR32" s="82">
        <v>0.75</v>
      </c>
      <c r="AT32" s="73">
        <v>0</v>
      </c>
      <c r="AU32" s="73">
        <v>2</v>
      </c>
      <c r="AV32" s="73">
        <v>2</v>
      </c>
      <c r="AW32" s="73">
        <v>2</v>
      </c>
      <c r="AX32" s="82">
        <v>0</v>
      </c>
      <c r="AY32" s="73">
        <v>0</v>
      </c>
      <c r="AZ32" s="82">
        <v>0</v>
      </c>
      <c r="BA32" s="73">
        <v>0</v>
      </c>
      <c r="BB32" s="82">
        <v>0</v>
      </c>
      <c r="BD32" s="73">
        <v>0</v>
      </c>
      <c r="BE32" s="73">
        <v>0</v>
      </c>
      <c r="BF32" s="73">
        <v>0</v>
      </c>
      <c r="BG32" s="73">
        <v>0</v>
      </c>
      <c r="BH32" s="82">
        <v>0</v>
      </c>
      <c r="BI32" s="73">
        <v>0</v>
      </c>
      <c r="BJ32" s="82">
        <v>0</v>
      </c>
      <c r="BK32" s="73">
        <v>0</v>
      </c>
      <c r="BL32" s="82">
        <v>0</v>
      </c>
    </row>
    <row r="33" spans="2:64" ht="16.5" x14ac:dyDescent="0.25">
      <c r="B33" s="181"/>
      <c r="C33" s="55">
        <v>1189</v>
      </c>
      <c r="D33" s="56" t="s">
        <v>100</v>
      </c>
      <c r="F33" s="73">
        <v>1</v>
      </c>
      <c r="G33" s="73">
        <v>27</v>
      </c>
      <c r="H33" s="73">
        <v>14</v>
      </c>
      <c r="I33" s="73">
        <v>13</v>
      </c>
      <c r="J33" s="82">
        <v>13</v>
      </c>
      <c r="K33" s="73">
        <v>-13</v>
      </c>
      <c r="L33" s="82">
        <v>-0.48148148148148145</v>
      </c>
      <c r="M33" s="73">
        <v>42</v>
      </c>
      <c r="N33" s="82">
        <v>0.33333333333333331</v>
      </c>
      <c r="P33" s="73">
        <v>0</v>
      </c>
      <c r="Q33" s="73">
        <v>0</v>
      </c>
      <c r="R33" s="73">
        <v>0</v>
      </c>
      <c r="S33" s="73">
        <v>0</v>
      </c>
      <c r="T33" s="82">
        <v>0</v>
      </c>
      <c r="U33" s="73">
        <v>0</v>
      </c>
      <c r="V33" s="82">
        <v>0</v>
      </c>
      <c r="W33" s="73">
        <v>3</v>
      </c>
      <c r="X33" s="82">
        <v>0</v>
      </c>
      <c r="Z33" s="73">
        <v>7</v>
      </c>
      <c r="AA33" s="73">
        <v>9</v>
      </c>
      <c r="AB33" s="73">
        <v>3</v>
      </c>
      <c r="AC33" s="73">
        <v>-4</v>
      </c>
      <c r="AD33" s="82">
        <v>-0.5714285714285714</v>
      </c>
      <c r="AE33" s="73">
        <v>-6</v>
      </c>
      <c r="AF33" s="82">
        <v>-0.66666666666666663</v>
      </c>
      <c r="AG33" s="73">
        <v>13</v>
      </c>
      <c r="AH33" s="82">
        <v>0.23076923076923078</v>
      </c>
      <c r="AJ33" s="73">
        <v>0</v>
      </c>
      <c r="AK33" s="73">
        <v>18</v>
      </c>
      <c r="AL33" s="73">
        <v>15</v>
      </c>
      <c r="AM33" s="73">
        <v>15</v>
      </c>
      <c r="AN33" s="82">
        <v>0</v>
      </c>
      <c r="AO33" s="73">
        <v>-3</v>
      </c>
      <c r="AP33" s="82">
        <v>-0.16666666666666666</v>
      </c>
      <c r="AQ33" s="73">
        <v>15</v>
      </c>
      <c r="AR33" s="82">
        <v>1</v>
      </c>
      <c r="AT33" s="73">
        <v>0</v>
      </c>
      <c r="AU33" s="73">
        <v>5</v>
      </c>
      <c r="AV33" s="73">
        <v>4</v>
      </c>
      <c r="AW33" s="73">
        <v>4</v>
      </c>
      <c r="AX33" s="82">
        <v>0</v>
      </c>
      <c r="AY33" s="73">
        <v>-1</v>
      </c>
      <c r="AZ33" s="82">
        <v>-0.2</v>
      </c>
      <c r="BA33" s="73">
        <v>0</v>
      </c>
      <c r="BB33" s="82">
        <v>0</v>
      </c>
      <c r="BD33" s="73">
        <v>0</v>
      </c>
      <c r="BE33" s="73">
        <v>0</v>
      </c>
      <c r="BF33" s="73">
        <v>0</v>
      </c>
      <c r="BG33" s="73">
        <v>0</v>
      </c>
      <c r="BH33" s="82">
        <v>0</v>
      </c>
      <c r="BI33" s="73">
        <v>0</v>
      </c>
      <c r="BJ33" s="82">
        <v>0</v>
      </c>
      <c r="BK33" s="73">
        <v>0</v>
      </c>
      <c r="BL33" s="82">
        <v>0</v>
      </c>
    </row>
    <row r="34" spans="2:64" x14ac:dyDescent="0.25">
      <c r="B34" s="182"/>
      <c r="C34" s="51" t="s">
        <v>107</v>
      </c>
      <c r="D34" s="52"/>
      <c r="F34" s="121">
        <v>37</v>
      </c>
      <c r="G34" s="121">
        <v>56</v>
      </c>
      <c r="H34" s="121">
        <v>33</v>
      </c>
      <c r="I34" s="121">
        <v>-4</v>
      </c>
      <c r="J34" s="122">
        <v>-0.10810810810810811</v>
      </c>
      <c r="K34" s="121">
        <v>-23</v>
      </c>
      <c r="L34" s="122">
        <v>-0.4107142857142857</v>
      </c>
      <c r="M34" s="121">
        <v>84</v>
      </c>
      <c r="N34" s="122">
        <v>0.39285714285714285</v>
      </c>
      <c r="P34" s="121">
        <v>0</v>
      </c>
      <c r="Q34" s="121">
        <v>0</v>
      </c>
      <c r="R34" s="121">
        <v>0</v>
      </c>
      <c r="S34" s="121">
        <v>0</v>
      </c>
      <c r="T34" s="122">
        <v>0</v>
      </c>
      <c r="U34" s="121">
        <v>0</v>
      </c>
      <c r="V34" s="122">
        <v>0</v>
      </c>
      <c r="W34" s="121">
        <v>6</v>
      </c>
      <c r="X34" s="122">
        <v>0</v>
      </c>
      <c r="Z34" s="121">
        <v>52</v>
      </c>
      <c r="AA34" s="121">
        <v>36</v>
      </c>
      <c r="AB34" s="121">
        <v>16</v>
      </c>
      <c r="AC34" s="121">
        <v>-36</v>
      </c>
      <c r="AD34" s="122">
        <v>-0.69230769230769229</v>
      </c>
      <c r="AE34" s="121">
        <v>-20</v>
      </c>
      <c r="AF34" s="122">
        <v>-0.55555555555555558</v>
      </c>
      <c r="AG34" s="121">
        <v>39</v>
      </c>
      <c r="AH34" s="122">
        <v>0.41025641025641024</v>
      </c>
      <c r="AJ34" s="121">
        <v>0</v>
      </c>
      <c r="AK34" s="121">
        <v>49</v>
      </c>
      <c r="AL34" s="121">
        <v>35</v>
      </c>
      <c r="AM34" s="121">
        <v>35</v>
      </c>
      <c r="AN34" s="122">
        <v>0</v>
      </c>
      <c r="AO34" s="121">
        <v>-14</v>
      </c>
      <c r="AP34" s="122">
        <v>-0.2857142857142857</v>
      </c>
      <c r="AQ34" s="121">
        <v>39</v>
      </c>
      <c r="AR34" s="122">
        <v>0.89743589743589747</v>
      </c>
      <c r="AT34" s="121">
        <v>0</v>
      </c>
      <c r="AU34" s="121">
        <v>12</v>
      </c>
      <c r="AV34" s="121">
        <v>17</v>
      </c>
      <c r="AW34" s="121">
        <v>17</v>
      </c>
      <c r="AX34" s="122">
        <v>0</v>
      </c>
      <c r="AY34" s="121">
        <v>5</v>
      </c>
      <c r="AZ34" s="122">
        <v>0.41666666666666669</v>
      </c>
      <c r="BA34" s="121">
        <v>0</v>
      </c>
      <c r="BB34" s="122">
        <v>0</v>
      </c>
      <c r="BD34" s="121">
        <v>0</v>
      </c>
      <c r="BE34" s="121">
        <v>0</v>
      </c>
      <c r="BF34" s="121">
        <v>0</v>
      </c>
      <c r="BG34" s="121">
        <v>0</v>
      </c>
      <c r="BH34" s="122">
        <v>0</v>
      </c>
      <c r="BI34" s="121">
        <v>0</v>
      </c>
      <c r="BJ34" s="122">
        <v>0</v>
      </c>
      <c r="BK34" s="121">
        <v>0</v>
      </c>
      <c r="BL34" s="122">
        <v>0</v>
      </c>
    </row>
    <row r="35" spans="2:64" ht="16.5" x14ac:dyDescent="0.25">
      <c r="B35" s="180" t="s">
        <v>209</v>
      </c>
      <c r="C35" s="55">
        <v>1003</v>
      </c>
      <c r="D35" s="56" t="s">
        <v>132</v>
      </c>
      <c r="F35" s="73">
        <v>24</v>
      </c>
      <c r="G35" s="73">
        <v>59</v>
      </c>
      <c r="H35" s="73">
        <v>44</v>
      </c>
      <c r="I35" s="73">
        <v>20</v>
      </c>
      <c r="J35" s="82">
        <v>0.83333333333333337</v>
      </c>
      <c r="K35" s="73">
        <v>-15</v>
      </c>
      <c r="L35" s="82">
        <v>-0.25423728813559321</v>
      </c>
      <c r="M35" s="73">
        <v>73.7</v>
      </c>
      <c r="N35" s="82">
        <v>0.59701492537313428</v>
      </c>
      <c r="P35" s="73">
        <v>0</v>
      </c>
      <c r="Q35" s="73">
        <v>0</v>
      </c>
      <c r="R35" s="73">
        <v>0</v>
      </c>
      <c r="S35" s="73">
        <v>0</v>
      </c>
      <c r="T35" s="82">
        <v>0</v>
      </c>
      <c r="U35" s="73">
        <v>0</v>
      </c>
      <c r="V35" s="82">
        <v>0</v>
      </c>
      <c r="W35" s="73">
        <v>0</v>
      </c>
      <c r="X35" s="82">
        <v>0</v>
      </c>
      <c r="Z35" s="73">
        <v>2</v>
      </c>
      <c r="AA35" s="73">
        <v>13</v>
      </c>
      <c r="AB35" s="73">
        <v>10</v>
      </c>
      <c r="AC35" s="73">
        <v>8</v>
      </c>
      <c r="AD35" s="82">
        <v>4</v>
      </c>
      <c r="AE35" s="73">
        <v>-3</v>
      </c>
      <c r="AF35" s="82">
        <v>-0.23076923076923078</v>
      </c>
      <c r="AG35" s="73">
        <v>13</v>
      </c>
      <c r="AH35" s="82">
        <v>0.76923076923076927</v>
      </c>
      <c r="AJ35" s="73">
        <v>0</v>
      </c>
      <c r="AK35" s="73">
        <v>40</v>
      </c>
      <c r="AL35" s="73">
        <v>34</v>
      </c>
      <c r="AM35" s="73">
        <v>34</v>
      </c>
      <c r="AN35" s="82">
        <v>0</v>
      </c>
      <c r="AO35" s="73">
        <v>-6</v>
      </c>
      <c r="AP35" s="82">
        <v>-0.15</v>
      </c>
      <c r="AQ35" s="73">
        <v>36</v>
      </c>
      <c r="AR35" s="82">
        <v>0.94444444444444442</v>
      </c>
      <c r="AT35" s="73">
        <v>0</v>
      </c>
      <c r="AU35" s="73">
        <v>3</v>
      </c>
      <c r="AV35" s="73">
        <v>8</v>
      </c>
      <c r="AW35" s="73">
        <v>8</v>
      </c>
      <c r="AX35" s="82">
        <v>0</v>
      </c>
      <c r="AY35" s="73">
        <v>5</v>
      </c>
      <c r="AZ35" s="82">
        <v>1.6666666666666667</v>
      </c>
      <c r="BA35" s="73">
        <v>0</v>
      </c>
      <c r="BB35" s="82">
        <v>0</v>
      </c>
      <c r="BD35" s="73">
        <v>0</v>
      </c>
      <c r="BE35" s="73">
        <v>27</v>
      </c>
      <c r="BF35" s="73">
        <v>34</v>
      </c>
      <c r="BG35" s="73">
        <v>34</v>
      </c>
      <c r="BH35" s="82">
        <v>0</v>
      </c>
      <c r="BI35" s="73">
        <v>7</v>
      </c>
      <c r="BJ35" s="82">
        <v>0.25925925925925924</v>
      </c>
      <c r="BK35" s="73">
        <v>0</v>
      </c>
      <c r="BL35" s="82">
        <v>0</v>
      </c>
    </row>
    <row r="36" spans="2:64" ht="16.5" x14ac:dyDescent="0.25">
      <c r="B36" s="181"/>
      <c r="C36" s="55">
        <v>1016</v>
      </c>
      <c r="D36" s="56" t="s">
        <v>77</v>
      </c>
      <c r="F36" s="73">
        <v>10</v>
      </c>
      <c r="G36" s="73">
        <v>39</v>
      </c>
      <c r="H36" s="73">
        <v>30</v>
      </c>
      <c r="I36" s="73">
        <v>20</v>
      </c>
      <c r="J36" s="82">
        <v>2</v>
      </c>
      <c r="K36" s="73">
        <v>-9</v>
      </c>
      <c r="L36" s="82">
        <v>-0.23076923076923078</v>
      </c>
      <c r="M36" s="73">
        <v>46.2</v>
      </c>
      <c r="N36" s="82">
        <v>0.64935064935064934</v>
      </c>
      <c r="P36" s="73">
        <v>0</v>
      </c>
      <c r="Q36" s="73">
        <v>1</v>
      </c>
      <c r="R36" s="73">
        <v>1</v>
      </c>
      <c r="S36" s="73">
        <v>1</v>
      </c>
      <c r="T36" s="82">
        <v>0</v>
      </c>
      <c r="U36" s="73">
        <v>0</v>
      </c>
      <c r="V36" s="82">
        <v>0</v>
      </c>
      <c r="W36" s="73">
        <v>5</v>
      </c>
      <c r="X36" s="82">
        <v>0.2</v>
      </c>
      <c r="Z36" s="73">
        <v>7</v>
      </c>
      <c r="AA36" s="73">
        <v>4</v>
      </c>
      <c r="AB36" s="73">
        <v>9</v>
      </c>
      <c r="AC36" s="73">
        <v>2</v>
      </c>
      <c r="AD36" s="82">
        <v>0.2857142857142857</v>
      </c>
      <c r="AE36" s="73">
        <v>5</v>
      </c>
      <c r="AF36" s="82">
        <v>1.25</v>
      </c>
      <c r="AG36" s="73">
        <v>13</v>
      </c>
      <c r="AH36" s="82">
        <v>0.69230769230769229</v>
      </c>
      <c r="AJ36" s="73">
        <v>0</v>
      </c>
      <c r="AK36" s="73">
        <v>25</v>
      </c>
      <c r="AL36" s="73">
        <v>18</v>
      </c>
      <c r="AM36" s="73">
        <v>18</v>
      </c>
      <c r="AN36" s="82">
        <v>0</v>
      </c>
      <c r="AO36" s="73">
        <v>-7</v>
      </c>
      <c r="AP36" s="82">
        <v>-0.28000000000000003</v>
      </c>
      <c r="AQ36" s="73">
        <v>24</v>
      </c>
      <c r="AR36" s="82">
        <v>0.75</v>
      </c>
      <c r="AT36" s="73">
        <v>0</v>
      </c>
      <c r="AU36" s="73">
        <v>9</v>
      </c>
      <c r="AV36" s="73">
        <v>1</v>
      </c>
      <c r="AW36" s="73">
        <v>1</v>
      </c>
      <c r="AX36" s="82">
        <v>0</v>
      </c>
      <c r="AY36" s="73">
        <v>-8</v>
      </c>
      <c r="AZ36" s="82">
        <v>-0.88888888888888884</v>
      </c>
      <c r="BA36" s="73">
        <v>0</v>
      </c>
      <c r="BB36" s="82">
        <v>0</v>
      </c>
      <c r="BD36" s="73">
        <v>0</v>
      </c>
      <c r="BE36" s="73">
        <v>10</v>
      </c>
      <c r="BF36" s="73">
        <v>9</v>
      </c>
      <c r="BG36" s="73">
        <v>9</v>
      </c>
      <c r="BH36" s="82">
        <v>0</v>
      </c>
      <c r="BI36" s="73">
        <v>-1</v>
      </c>
      <c r="BJ36" s="82">
        <v>-0.1</v>
      </c>
      <c r="BK36" s="73">
        <v>0</v>
      </c>
      <c r="BL36" s="82">
        <v>0</v>
      </c>
    </row>
    <row r="37" spans="2:64" ht="16.5" x14ac:dyDescent="0.25">
      <c r="B37" s="181"/>
      <c r="C37" s="55">
        <v>1055</v>
      </c>
      <c r="D37" s="56" t="s">
        <v>134</v>
      </c>
      <c r="F37" s="73">
        <v>29</v>
      </c>
      <c r="G37" s="73">
        <v>39</v>
      </c>
      <c r="H37" s="73">
        <v>17</v>
      </c>
      <c r="I37" s="73">
        <v>-12</v>
      </c>
      <c r="J37" s="82">
        <v>-0.41379310344827586</v>
      </c>
      <c r="K37" s="73">
        <v>-22</v>
      </c>
      <c r="L37" s="82">
        <v>-0.5641025641025641</v>
      </c>
      <c r="M37" s="73">
        <v>54</v>
      </c>
      <c r="N37" s="82">
        <v>0.31481481481481483</v>
      </c>
      <c r="P37" s="73">
        <v>0</v>
      </c>
      <c r="Q37" s="73">
        <v>0</v>
      </c>
      <c r="R37" s="73">
        <v>0</v>
      </c>
      <c r="S37" s="73">
        <v>0</v>
      </c>
      <c r="T37" s="82">
        <v>0</v>
      </c>
      <c r="U37" s="73">
        <v>0</v>
      </c>
      <c r="V37" s="82">
        <v>0</v>
      </c>
      <c r="W37" s="73">
        <v>0</v>
      </c>
      <c r="X37" s="82">
        <v>0</v>
      </c>
      <c r="Z37" s="73">
        <v>1</v>
      </c>
      <c r="AA37" s="73">
        <v>0</v>
      </c>
      <c r="AB37" s="73">
        <v>0</v>
      </c>
      <c r="AC37" s="73">
        <v>-1</v>
      </c>
      <c r="AD37" s="82">
        <v>-1</v>
      </c>
      <c r="AE37" s="73">
        <v>0</v>
      </c>
      <c r="AF37" s="82">
        <v>0</v>
      </c>
      <c r="AG37" s="73">
        <v>13</v>
      </c>
      <c r="AH37" s="82">
        <v>0</v>
      </c>
      <c r="AJ37" s="73">
        <v>0</v>
      </c>
      <c r="AK37" s="73">
        <v>30</v>
      </c>
      <c r="AL37" s="73">
        <v>14</v>
      </c>
      <c r="AM37" s="73">
        <v>14</v>
      </c>
      <c r="AN37" s="82">
        <v>0</v>
      </c>
      <c r="AO37" s="73">
        <v>-16</v>
      </c>
      <c r="AP37" s="82">
        <v>-0.53333333333333333</v>
      </c>
      <c r="AQ37" s="73">
        <v>32</v>
      </c>
      <c r="AR37" s="82">
        <v>0.4375</v>
      </c>
      <c r="AT37" s="73">
        <v>0</v>
      </c>
      <c r="AU37" s="73">
        <v>1</v>
      </c>
      <c r="AV37" s="73">
        <v>1</v>
      </c>
      <c r="AW37" s="73">
        <v>1</v>
      </c>
      <c r="AX37" s="82">
        <v>0</v>
      </c>
      <c r="AY37" s="73">
        <v>0</v>
      </c>
      <c r="AZ37" s="82">
        <v>0</v>
      </c>
      <c r="BA37" s="73">
        <v>0</v>
      </c>
      <c r="BB37" s="82">
        <v>0</v>
      </c>
      <c r="BD37" s="73">
        <v>0</v>
      </c>
      <c r="BE37" s="73">
        <v>1</v>
      </c>
      <c r="BF37" s="73">
        <v>0</v>
      </c>
      <c r="BG37" s="73">
        <v>0</v>
      </c>
      <c r="BH37" s="82">
        <v>0</v>
      </c>
      <c r="BI37" s="73">
        <v>-1</v>
      </c>
      <c r="BJ37" s="82">
        <v>-1</v>
      </c>
      <c r="BK37" s="73">
        <v>0</v>
      </c>
      <c r="BL37" s="82">
        <v>0</v>
      </c>
    </row>
    <row r="38" spans="2:64" ht="16.5" x14ac:dyDescent="0.25">
      <c r="B38" s="181"/>
      <c r="C38" s="55">
        <v>1063</v>
      </c>
      <c r="D38" s="56" t="s">
        <v>133</v>
      </c>
      <c r="F38" s="73">
        <v>16</v>
      </c>
      <c r="G38" s="73">
        <v>18</v>
      </c>
      <c r="H38" s="73">
        <v>18</v>
      </c>
      <c r="I38" s="73">
        <v>2</v>
      </c>
      <c r="J38" s="82">
        <v>0.125</v>
      </c>
      <c r="K38" s="73">
        <v>0</v>
      </c>
      <c r="L38" s="82">
        <v>0</v>
      </c>
      <c r="M38" s="73">
        <v>27.500000000000004</v>
      </c>
      <c r="N38" s="82">
        <v>0.65454545454545443</v>
      </c>
      <c r="P38" s="73">
        <v>0</v>
      </c>
      <c r="Q38" s="73">
        <v>0</v>
      </c>
      <c r="R38" s="73">
        <v>0</v>
      </c>
      <c r="S38" s="73">
        <v>0</v>
      </c>
      <c r="T38" s="82">
        <v>0</v>
      </c>
      <c r="U38" s="73">
        <v>0</v>
      </c>
      <c r="V38" s="82">
        <v>0</v>
      </c>
      <c r="W38" s="73">
        <v>0</v>
      </c>
      <c r="X38" s="82">
        <v>0</v>
      </c>
      <c r="Z38" s="73">
        <v>0</v>
      </c>
      <c r="AA38" s="73">
        <v>1</v>
      </c>
      <c r="AB38" s="73">
        <v>1</v>
      </c>
      <c r="AC38" s="73">
        <v>1</v>
      </c>
      <c r="AD38" s="82">
        <v>0</v>
      </c>
      <c r="AE38" s="73">
        <v>0</v>
      </c>
      <c r="AF38" s="82">
        <v>0</v>
      </c>
      <c r="AG38" s="73">
        <v>13</v>
      </c>
      <c r="AH38" s="82">
        <v>7.6923076923076927E-2</v>
      </c>
      <c r="AJ38" s="73">
        <v>0</v>
      </c>
      <c r="AK38" s="73">
        <v>21</v>
      </c>
      <c r="AL38" s="73">
        <v>15</v>
      </c>
      <c r="AM38" s="73">
        <v>15</v>
      </c>
      <c r="AN38" s="82">
        <v>0</v>
      </c>
      <c r="AO38" s="73">
        <v>-6</v>
      </c>
      <c r="AP38" s="82">
        <v>-0.2857142857142857</v>
      </c>
      <c r="AQ38" s="73">
        <v>25</v>
      </c>
      <c r="AR38" s="82">
        <v>0.6</v>
      </c>
      <c r="AT38" s="73">
        <v>0</v>
      </c>
      <c r="AU38" s="73">
        <v>0</v>
      </c>
      <c r="AV38" s="73">
        <v>1</v>
      </c>
      <c r="AW38" s="73">
        <v>1</v>
      </c>
      <c r="AX38" s="82">
        <v>0</v>
      </c>
      <c r="AY38" s="73">
        <v>1</v>
      </c>
      <c r="AZ38" s="82">
        <v>0</v>
      </c>
      <c r="BA38" s="73">
        <v>0</v>
      </c>
      <c r="BB38" s="82">
        <v>0</v>
      </c>
      <c r="BD38" s="73">
        <v>0</v>
      </c>
      <c r="BE38" s="73">
        <v>2</v>
      </c>
      <c r="BF38" s="73">
        <v>1</v>
      </c>
      <c r="BG38" s="73">
        <v>1</v>
      </c>
      <c r="BH38" s="82">
        <v>0</v>
      </c>
      <c r="BI38" s="73">
        <v>-1</v>
      </c>
      <c r="BJ38" s="82">
        <v>-0.5</v>
      </c>
      <c r="BK38" s="73">
        <v>0</v>
      </c>
      <c r="BL38" s="82">
        <v>0</v>
      </c>
    </row>
    <row r="39" spans="2:64" ht="16.5" x14ac:dyDescent="0.25">
      <c r="B39" s="181"/>
      <c r="C39" s="55">
        <v>1064</v>
      </c>
      <c r="D39" s="56" t="s">
        <v>119</v>
      </c>
      <c r="F39" s="73">
        <v>18</v>
      </c>
      <c r="G39" s="73">
        <v>25</v>
      </c>
      <c r="H39" s="73">
        <v>6</v>
      </c>
      <c r="I39" s="73">
        <v>-12</v>
      </c>
      <c r="J39" s="82">
        <v>-0.66666666666666663</v>
      </c>
      <c r="K39" s="73">
        <v>-19</v>
      </c>
      <c r="L39" s="82">
        <v>-0.76</v>
      </c>
      <c r="M39" s="73">
        <v>25</v>
      </c>
      <c r="N39" s="82">
        <v>0.24</v>
      </c>
      <c r="P39" s="73">
        <v>0</v>
      </c>
      <c r="Q39" s="73">
        <v>0</v>
      </c>
      <c r="R39" s="73">
        <v>0</v>
      </c>
      <c r="S39" s="73">
        <v>0</v>
      </c>
      <c r="T39" s="82">
        <v>0</v>
      </c>
      <c r="U39" s="73">
        <v>0</v>
      </c>
      <c r="V39" s="82">
        <v>0</v>
      </c>
      <c r="W39" s="73">
        <v>0</v>
      </c>
      <c r="X39" s="82">
        <v>0</v>
      </c>
      <c r="Z39" s="73">
        <v>0</v>
      </c>
      <c r="AA39" s="73">
        <v>0</v>
      </c>
      <c r="AB39" s="73">
        <v>0</v>
      </c>
      <c r="AC39" s="73">
        <v>0</v>
      </c>
      <c r="AD39" s="82">
        <v>0</v>
      </c>
      <c r="AE39" s="73">
        <v>0</v>
      </c>
      <c r="AF39" s="82">
        <v>0</v>
      </c>
      <c r="AG39" s="73">
        <v>0</v>
      </c>
      <c r="AH39" s="82">
        <v>0</v>
      </c>
      <c r="AJ39" s="73">
        <v>0</v>
      </c>
      <c r="AK39" s="73">
        <v>35</v>
      </c>
      <c r="AL39" s="73">
        <v>16</v>
      </c>
      <c r="AM39" s="73">
        <v>16</v>
      </c>
      <c r="AN39" s="82">
        <v>0</v>
      </c>
      <c r="AO39" s="73">
        <v>-19</v>
      </c>
      <c r="AP39" s="82">
        <v>-0.54285714285714282</v>
      </c>
      <c r="AQ39" s="73">
        <v>20</v>
      </c>
      <c r="AR39" s="82">
        <v>0.8</v>
      </c>
      <c r="AT39" s="73">
        <v>0</v>
      </c>
      <c r="AU39" s="73">
        <v>0</v>
      </c>
      <c r="AV39" s="73">
        <v>2</v>
      </c>
      <c r="AW39" s="73">
        <v>2</v>
      </c>
      <c r="AX39" s="82">
        <v>0</v>
      </c>
      <c r="AY39" s="73">
        <v>2</v>
      </c>
      <c r="AZ39" s="82">
        <v>0</v>
      </c>
      <c r="BA39" s="73">
        <v>0</v>
      </c>
      <c r="BB39" s="82">
        <v>0</v>
      </c>
      <c r="BD39" s="73">
        <v>0</v>
      </c>
      <c r="BE39" s="73">
        <v>6</v>
      </c>
      <c r="BF39" s="73">
        <v>5</v>
      </c>
      <c r="BG39" s="73">
        <v>5</v>
      </c>
      <c r="BH39" s="82">
        <v>0</v>
      </c>
      <c r="BI39" s="73">
        <v>-1</v>
      </c>
      <c r="BJ39" s="82">
        <v>-0.16666666666666666</v>
      </c>
      <c r="BK39" s="73">
        <v>0</v>
      </c>
      <c r="BL39" s="82">
        <v>0</v>
      </c>
    </row>
    <row r="40" spans="2:64" x14ac:dyDescent="0.25">
      <c r="B40" s="182"/>
      <c r="C40" s="51" t="s">
        <v>107</v>
      </c>
      <c r="D40" s="52"/>
      <c r="F40" s="121">
        <v>97</v>
      </c>
      <c r="G40" s="121">
        <v>180</v>
      </c>
      <c r="H40" s="121">
        <v>115</v>
      </c>
      <c r="I40" s="121">
        <v>18</v>
      </c>
      <c r="J40" s="122">
        <v>0.18556701030927836</v>
      </c>
      <c r="K40" s="121">
        <v>-65</v>
      </c>
      <c r="L40" s="122">
        <v>-0.3611111111111111</v>
      </c>
      <c r="M40" s="121">
        <v>226.4</v>
      </c>
      <c r="N40" s="122">
        <v>0.50795053003533563</v>
      </c>
      <c r="P40" s="121">
        <v>0</v>
      </c>
      <c r="Q40" s="121">
        <v>0</v>
      </c>
      <c r="R40" s="121">
        <v>1</v>
      </c>
      <c r="S40" s="121">
        <v>1</v>
      </c>
      <c r="T40" s="122">
        <v>0</v>
      </c>
      <c r="U40" s="121">
        <v>1</v>
      </c>
      <c r="V40" s="122">
        <v>0</v>
      </c>
      <c r="W40" s="121">
        <v>5</v>
      </c>
      <c r="X40" s="122">
        <v>0.2</v>
      </c>
      <c r="Z40" s="121">
        <v>10</v>
      </c>
      <c r="AA40" s="121">
        <v>18</v>
      </c>
      <c r="AB40" s="121">
        <v>20</v>
      </c>
      <c r="AC40" s="121">
        <v>10</v>
      </c>
      <c r="AD40" s="122">
        <v>1</v>
      </c>
      <c r="AE40" s="121">
        <v>2</v>
      </c>
      <c r="AF40" s="122">
        <v>0.1111111111111111</v>
      </c>
      <c r="AG40" s="121">
        <v>52</v>
      </c>
      <c r="AH40" s="122">
        <v>0.38461538461538464</v>
      </c>
      <c r="AJ40" s="121">
        <v>0</v>
      </c>
      <c r="AK40" s="121">
        <v>151</v>
      </c>
      <c r="AL40" s="121">
        <v>97</v>
      </c>
      <c r="AM40" s="121">
        <v>97</v>
      </c>
      <c r="AN40" s="122">
        <v>0</v>
      </c>
      <c r="AO40" s="121">
        <v>-54</v>
      </c>
      <c r="AP40" s="122">
        <v>-0.35761589403973509</v>
      </c>
      <c r="AQ40" s="121">
        <v>137</v>
      </c>
      <c r="AR40" s="122">
        <v>0.70802919708029199</v>
      </c>
      <c r="AT40" s="121">
        <v>0</v>
      </c>
      <c r="AU40" s="121">
        <v>13</v>
      </c>
      <c r="AV40" s="121">
        <v>13</v>
      </c>
      <c r="AW40" s="121">
        <v>13</v>
      </c>
      <c r="AX40" s="122">
        <v>0</v>
      </c>
      <c r="AY40" s="121">
        <v>0</v>
      </c>
      <c r="AZ40" s="122">
        <v>0</v>
      </c>
      <c r="BA40" s="121">
        <v>0</v>
      </c>
      <c r="BB40" s="122">
        <v>0</v>
      </c>
      <c r="BD40" s="121">
        <v>0</v>
      </c>
      <c r="BE40" s="121">
        <v>46</v>
      </c>
      <c r="BF40" s="121">
        <v>49</v>
      </c>
      <c r="BG40" s="121">
        <v>49</v>
      </c>
      <c r="BH40" s="122">
        <v>0</v>
      </c>
      <c r="BI40" s="121">
        <v>3</v>
      </c>
      <c r="BJ40" s="122">
        <v>6.5217391304347824E-2</v>
      </c>
      <c r="BK40" s="121">
        <v>0</v>
      </c>
      <c r="BL40" s="122">
        <v>0</v>
      </c>
    </row>
    <row r="41" spans="2:64" ht="16.5" x14ac:dyDescent="0.25">
      <c r="B41" s="181" t="s">
        <v>210</v>
      </c>
      <c r="C41" s="55">
        <v>1005</v>
      </c>
      <c r="D41" s="56" t="s">
        <v>120</v>
      </c>
      <c r="F41" s="73">
        <v>87</v>
      </c>
      <c r="G41" s="73">
        <v>28</v>
      </c>
      <c r="H41" s="73">
        <v>7</v>
      </c>
      <c r="I41" s="73">
        <v>-80</v>
      </c>
      <c r="J41" s="82">
        <v>-0.91954022988505746</v>
      </c>
      <c r="K41" s="73">
        <v>-21</v>
      </c>
      <c r="L41" s="82">
        <v>-0.75</v>
      </c>
      <c r="M41" s="73">
        <v>92</v>
      </c>
      <c r="N41" s="82">
        <v>7.6086956521739135E-2</v>
      </c>
      <c r="P41" s="73">
        <v>0</v>
      </c>
      <c r="Q41" s="73">
        <v>0</v>
      </c>
      <c r="R41" s="73">
        <v>0</v>
      </c>
      <c r="S41" s="73">
        <v>0</v>
      </c>
      <c r="T41" s="82">
        <v>0</v>
      </c>
      <c r="U41" s="73">
        <v>0</v>
      </c>
      <c r="V41" s="82">
        <v>0</v>
      </c>
      <c r="W41" s="73">
        <v>0</v>
      </c>
      <c r="X41" s="82">
        <v>0</v>
      </c>
      <c r="Z41" s="73">
        <v>0</v>
      </c>
      <c r="AA41" s="73">
        <v>0</v>
      </c>
      <c r="AB41" s="73">
        <v>0</v>
      </c>
      <c r="AC41" s="73">
        <v>0</v>
      </c>
      <c r="AD41" s="82">
        <v>0</v>
      </c>
      <c r="AE41" s="73">
        <v>0</v>
      </c>
      <c r="AF41" s="82">
        <v>0</v>
      </c>
      <c r="AG41" s="73">
        <v>0</v>
      </c>
      <c r="AH41" s="82">
        <v>0</v>
      </c>
      <c r="AJ41" s="73">
        <v>0</v>
      </c>
      <c r="AK41" s="73">
        <v>10</v>
      </c>
      <c r="AL41" s="73">
        <v>9</v>
      </c>
      <c r="AM41" s="73">
        <v>9</v>
      </c>
      <c r="AN41" s="82">
        <v>0</v>
      </c>
      <c r="AO41" s="73">
        <v>-1</v>
      </c>
      <c r="AP41" s="82">
        <v>-0.1</v>
      </c>
      <c r="AQ41" s="73">
        <v>24</v>
      </c>
      <c r="AR41" s="82">
        <v>0.375</v>
      </c>
      <c r="AT41" s="73">
        <v>0</v>
      </c>
      <c r="AU41" s="73">
        <v>0</v>
      </c>
      <c r="AV41" s="73">
        <v>0</v>
      </c>
      <c r="AW41" s="73">
        <v>0</v>
      </c>
      <c r="AX41" s="82">
        <v>0</v>
      </c>
      <c r="AY41" s="73">
        <v>0</v>
      </c>
      <c r="AZ41" s="82">
        <v>0</v>
      </c>
      <c r="BA41" s="73">
        <v>0</v>
      </c>
      <c r="BB41" s="82">
        <v>0</v>
      </c>
      <c r="BD41" s="73">
        <v>0</v>
      </c>
      <c r="BE41" s="73">
        <v>7</v>
      </c>
      <c r="BF41" s="73">
        <v>6</v>
      </c>
      <c r="BG41" s="73">
        <v>6</v>
      </c>
      <c r="BH41" s="82">
        <v>0</v>
      </c>
      <c r="BI41" s="73">
        <v>-1</v>
      </c>
      <c r="BJ41" s="82">
        <v>-0.14285714285714285</v>
      </c>
      <c r="BK41" s="73">
        <v>0</v>
      </c>
      <c r="BL41" s="82">
        <v>0</v>
      </c>
    </row>
    <row r="42" spans="2:64" ht="16.5" customHeight="1" x14ac:dyDescent="0.25">
      <c r="B42" s="181"/>
      <c r="C42" s="55">
        <v>1006</v>
      </c>
      <c r="D42" s="56" t="s">
        <v>122</v>
      </c>
      <c r="F42" s="73">
        <v>12</v>
      </c>
      <c r="G42" s="73">
        <v>26</v>
      </c>
      <c r="H42" s="73">
        <v>10</v>
      </c>
      <c r="I42" s="73">
        <v>-2</v>
      </c>
      <c r="J42" s="82">
        <v>-0.16666666666666666</v>
      </c>
      <c r="K42" s="73">
        <v>-16</v>
      </c>
      <c r="L42" s="82">
        <v>-0.61538461538461542</v>
      </c>
      <c r="M42" s="73">
        <v>18.700000000000003</v>
      </c>
      <c r="N42" s="82">
        <v>0.53475935828876997</v>
      </c>
      <c r="P42" s="73">
        <v>0</v>
      </c>
      <c r="Q42" s="73">
        <v>0</v>
      </c>
      <c r="R42" s="73">
        <v>0</v>
      </c>
      <c r="S42" s="73">
        <v>0</v>
      </c>
      <c r="T42" s="82">
        <v>0</v>
      </c>
      <c r="U42" s="73">
        <v>0</v>
      </c>
      <c r="V42" s="82">
        <v>0</v>
      </c>
      <c r="W42" s="73">
        <v>0</v>
      </c>
      <c r="X42" s="82">
        <v>0</v>
      </c>
      <c r="Z42" s="73">
        <v>0</v>
      </c>
      <c r="AA42" s="73">
        <v>0</v>
      </c>
      <c r="AB42" s="73">
        <v>0</v>
      </c>
      <c r="AC42" s="73">
        <v>0</v>
      </c>
      <c r="AD42" s="82">
        <v>0</v>
      </c>
      <c r="AE42" s="73">
        <v>0</v>
      </c>
      <c r="AF42" s="82">
        <v>0</v>
      </c>
      <c r="AG42" s="73">
        <v>0</v>
      </c>
      <c r="AH42" s="82">
        <v>0</v>
      </c>
      <c r="AJ42" s="73">
        <v>0</v>
      </c>
      <c r="AK42" s="73">
        <v>17</v>
      </c>
      <c r="AL42" s="73">
        <v>10</v>
      </c>
      <c r="AM42" s="73">
        <v>10</v>
      </c>
      <c r="AN42" s="82">
        <v>0</v>
      </c>
      <c r="AO42" s="73">
        <v>-7</v>
      </c>
      <c r="AP42" s="82">
        <v>-0.41176470588235292</v>
      </c>
      <c r="AQ42" s="73">
        <v>12</v>
      </c>
      <c r="AR42" s="82">
        <v>0.83333333333333337</v>
      </c>
      <c r="AT42" s="73">
        <v>0</v>
      </c>
      <c r="AU42" s="73">
        <v>0</v>
      </c>
      <c r="AV42" s="73">
        <v>0</v>
      </c>
      <c r="AW42" s="73">
        <v>0</v>
      </c>
      <c r="AX42" s="82">
        <v>0</v>
      </c>
      <c r="AY42" s="73">
        <v>0</v>
      </c>
      <c r="AZ42" s="82">
        <v>0</v>
      </c>
      <c r="BA42" s="73">
        <v>0</v>
      </c>
      <c r="BB42" s="82">
        <v>0</v>
      </c>
      <c r="BD42" s="73">
        <v>0</v>
      </c>
      <c r="BE42" s="73">
        <v>5</v>
      </c>
      <c r="BF42" s="73">
        <v>6</v>
      </c>
      <c r="BG42" s="73">
        <v>6</v>
      </c>
      <c r="BH42" s="82">
        <v>0</v>
      </c>
      <c r="BI42" s="73">
        <v>1</v>
      </c>
      <c r="BJ42" s="82">
        <v>0.2</v>
      </c>
      <c r="BK42" s="73">
        <v>0</v>
      </c>
      <c r="BL42" s="82">
        <v>0</v>
      </c>
    </row>
    <row r="43" spans="2:64" ht="16.5" x14ac:dyDescent="0.25">
      <c r="B43" s="181"/>
      <c r="C43" s="55">
        <v>1023</v>
      </c>
      <c r="D43" s="56" t="s">
        <v>131</v>
      </c>
      <c r="F43" s="73">
        <v>19</v>
      </c>
      <c r="G43" s="73">
        <v>37</v>
      </c>
      <c r="H43" s="73">
        <v>19</v>
      </c>
      <c r="I43" s="73">
        <v>0</v>
      </c>
      <c r="J43" s="82">
        <v>0</v>
      </c>
      <c r="K43" s="73">
        <v>-18</v>
      </c>
      <c r="L43" s="82">
        <v>-0.48648648648648651</v>
      </c>
      <c r="M43" s="73">
        <v>67</v>
      </c>
      <c r="N43" s="82">
        <v>0.28358208955223879</v>
      </c>
      <c r="P43" s="73">
        <v>0</v>
      </c>
      <c r="Q43" s="73">
        <v>1</v>
      </c>
      <c r="R43" s="73">
        <v>0</v>
      </c>
      <c r="S43" s="73">
        <v>0</v>
      </c>
      <c r="T43" s="82">
        <v>0</v>
      </c>
      <c r="U43" s="73">
        <v>-1</v>
      </c>
      <c r="V43" s="82">
        <v>-1</v>
      </c>
      <c r="W43" s="73">
        <v>3</v>
      </c>
      <c r="X43" s="82">
        <v>0</v>
      </c>
      <c r="Z43" s="73">
        <v>0</v>
      </c>
      <c r="AA43" s="73">
        <v>10</v>
      </c>
      <c r="AB43" s="73">
        <v>14</v>
      </c>
      <c r="AC43" s="73">
        <v>14</v>
      </c>
      <c r="AD43" s="82">
        <v>0</v>
      </c>
      <c r="AE43" s="73">
        <v>4</v>
      </c>
      <c r="AF43" s="82">
        <v>0.4</v>
      </c>
      <c r="AG43" s="73">
        <v>13</v>
      </c>
      <c r="AH43" s="82">
        <v>1.0769230769230769</v>
      </c>
      <c r="AJ43" s="73">
        <v>0</v>
      </c>
      <c r="AK43" s="73">
        <v>42</v>
      </c>
      <c r="AL43" s="73">
        <v>20</v>
      </c>
      <c r="AM43" s="73">
        <v>20</v>
      </c>
      <c r="AN43" s="82">
        <v>0</v>
      </c>
      <c r="AO43" s="73">
        <v>-22</v>
      </c>
      <c r="AP43" s="82">
        <v>-0.52380952380952384</v>
      </c>
      <c r="AQ43" s="73">
        <v>25</v>
      </c>
      <c r="AR43" s="82">
        <v>0.8</v>
      </c>
      <c r="AT43" s="73">
        <v>0</v>
      </c>
      <c r="AU43" s="73">
        <v>0</v>
      </c>
      <c r="AV43" s="73">
        <v>1</v>
      </c>
      <c r="AW43" s="73">
        <v>1</v>
      </c>
      <c r="AX43" s="82">
        <v>0</v>
      </c>
      <c r="AY43" s="73">
        <v>1</v>
      </c>
      <c r="AZ43" s="82">
        <v>0</v>
      </c>
      <c r="BA43" s="73">
        <v>0</v>
      </c>
      <c r="BB43" s="82">
        <v>0</v>
      </c>
      <c r="BD43" s="73">
        <v>0</v>
      </c>
      <c r="BE43" s="73">
        <v>11</v>
      </c>
      <c r="BF43" s="73">
        <v>6</v>
      </c>
      <c r="BG43" s="73">
        <v>6</v>
      </c>
      <c r="BH43" s="82">
        <v>0</v>
      </c>
      <c r="BI43" s="73">
        <v>-5</v>
      </c>
      <c r="BJ43" s="82">
        <v>-0.45454545454545453</v>
      </c>
      <c r="BK43" s="73">
        <v>0</v>
      </c>
      <c r="BL43" s="82">
        <v>0</v>
      </c>
    </row>
    <row r="44" spans="2:64" ht="16.5" x14ac:dyDescent="0.25">
      <c r="B44" s="181"/>
      <c r="C44" s="55">
        <v>1131</v>
      </c>
      <c r="D44" s="56" t="s">
        <v>17</v>
      </c>
      <c r="F44" s="73">
        <v>6</v>
      </c>
      <c r="G44" s="73">
        <v>42</v>
      </c>
      <c r="H44" s="73">
        <v>17</v>
      </c>
      <c r="I44" s="73">
        <v>11</v>
      </c>
      <c r="J44" s="82">
        <v>1.8333333333333333</v>
      </c>
      <c r="K44" s="73">
        <v>-25</v>
      </c>
      <c r="L44" s="82">
        <v>-0.59523809523809523</v>
      </c>
      <c r="M44" s="73">
        <v>83</v>
      </c>
      <c r="N44" s="82">
        <v>0.20481927710843373</v>
      </c>
      <c r="P44" s="73">
        <v>0</v>
      </c>
      <c r="Q44" s="73">
        <v>9</v>
      </c>
      <c r="R44" s="73">
        <v>4</v>
      </c>
      <c r="S44" s="73">
        <v>4</v>
      </c>
      <c r="T44" s="82">
        <v>0</v>
      </c>
      <c r="U44" s="73">
        <v>-5</v>
      </c>
      <c r="V44" s="82">
        <v>-0.55555555555555558</v>
      </c>
      <c r="W44" s="73">
        <v>15</v>
      </c>
      <c r="X44" s="82">
        <v>0.26666666666666666</v>
      </c>
      <c r="Z44" s="73">
        <v>0</v>
      </c>
      <c r="AA44" s="73">
        <v>0</v>
      </c>
      <c r="AB44" s="73">
        <v>0</v>
      </c>
      <c r="AC44" s="73">
        <v>0</v>
      </c>
      <c r="AD44" s="82">
        <v>0</v>
      </c>
      <c r="AE44" s="73">
        <v>0</v>
      </c>
      <c r="AF44" s="82">
        <v>0</v>
      </c>
      <c r="AG44" s="73">
        <v>0</v>
      </c>
      <c r="AH44" s="82">
        <v>0</v>
      </c>
      <c r="AJ44" s="73">
        <v>0</v>
      </c>
      <c r="AK44" s="73">
        <v>25</v>
      </c>
      <c r="AL44" s="73">
        <v>30</v>
      </c>
      <c r="AM44" s="73">
        <v>30</v>
      </c>
      <c r="AN44" s="82">
        <v>0</v>
      </c>
      <c r="AO44" s="73">
        <v>5</v>
      </c>
      <c r="AP44" s="82">
        <v>0.2</v>
      </c>
      <c r="AQ44" s="73">
        <v>36</v>
      </c>
      <c r="AR44" s="82">
        <v>0.83333333333333337</v>
      </c>
      <c r="AT44" s="73">
        <v>0</v>
      </c>
      <c r="AU44" s="73">
        <v>0</v>
      </c>
      <c r="AV44" s="73">
        <v>0</v>
      </c>
      <c r="AW44" s="73">
        <v>0</v>
      </c>
      <c r="AX44" s="82">
        <v>0</v>
      </c>
      <c r="AY44" s="73">
        <v>0</v>
      </c>
      <c r="AZ44" s="82">
        <v>0</v>
      </c>
      <c r="BA44" s="73">
        <v>0</v>
      </c>
      <c r="BB44" s="82">
        <v>0</v>
      </c>
      <c r="BD44" s="73">
        <v>0</v>
      </c>
      <c r="BE44" s="73">
        <v>2</v>
      </c>
      <c r="BF44" s="73">
        <v>1</v>
      </c>
      <c r="BG44" s="73">
        <v>1</v>
      </c>
      <c r="BH44" s="82">
        <v>0</v>
      </c>
      <c r="BI44" s="73">
        <v>-1</v>
      </c>
      <c r="BJ44" s="82">
        <v>-0.5</v>
      </c>
      <c r="BK44" s="73">
        <v>0</v>
      </c>
      <c r="BL44" s="82">
        <v>0</v>
      </c>
    </row>
    <row r="45" spans="2:64" ht="16.5" x14ac:dyDescent="0.25">
      <c r="B45" s="181"/>
      <c r="C45" s="55">
        <v>1212</v>
      </c>
      <c r="D45" s="56" t="s">
        <v>29</v>
      </c>
      <c r="F45" s="73">
        <v>8</v>
      </c>
      <c r="G45" s="73">
        <v>20</v>
      </c>
      <c r="H45" s="73">
        <v>10</v>
      </c>
      <c r="I45" s="73">
        <v>2</v>
      </c>
      <c r="J45" s="82">
        <v>0.25</v>
      </c>
      <c r="K45" s="73">
        <v>-10</v>
      </c>
      <c r="L45" s="82">
        <v>-0.5</v>
      </c>
      <c r="M45" s="73">
        <v>24</v>
      </c>
      <c r="N45" s="82">
        <v>0.41666666666666669</v>
      </c>
      <c r="P45" s="73">
        <v>0</v>
      </c>
      <c r="Q45" s="73">
        <v>0</v>
      </c>
      <c r="R45" s="73">
        <v>0</v>
      </c>
      <c r="S45" s="73">
        <v>0</v>
      </c>
      <c r="T45" s="82">
        <v>0</v>
      </c>
      <c r="U45" s="73">
        <v>0</v>
      </c>
      <c r="V45" s="82">
        <v>0</v>
      </c>
      <c r="W45" s="73">
        <v>0</v>
      </c>
      <c r="X45" s="82">
        <v>0</v>
      </c>
      <c r="Z45" s="73">
        <v>9</v>
      </c>
      <c r="AA45" s="73">
        <v>16</v>
      </c>
      <c r="AB45" s="73">
        <v>14</v>
      </c>
      <c r="AC45" s="73">
        <v>5</v>
      </c>
      <c r="AD45" s="82">
        <v>0.55555555555555558</v>
      </c>
      <c r="AE45" s="73">
        <v>-2</v>
      </c>
      <c r="AF45" s="82">
        <v>-0.125</v>
      </c>
      <c r="AG45" s="73">
        <v>13</v>
      </c>
      <c r="AH45" s="82">
        <v>1.0769230769230769</v>
      </c>
      <c r="AJ45" s="73">
        <v>0</v>
      </c>
      <c r="AK45" s="73">
        <v>24</v>
      </c>
      <c r="AL45" s="73">
        <v>16</v>
      </c>
      <c r="AM45" s="73">
        <v>16</v>
      </c>
      <c r="AN45" s="82">
        <v>0</v>
      </c>
      <c r="AO45" s="73">
        <v>-8</v>
      </c>
      <c r="AP45" s="82">
        <v>-0.33333333333333331</v>
      </c>
      <c r="AQ45" s="73">
        <v>15</v>
      </c>
      <c r="AR45" s="82">
        <v>1.0666666666666667</v>
      </c>
      <c r="AT45" s="73">
        <v>0</v>
      </c>
      <c r="AU45" s="73">
        <v>3</v>
      </c>
      <c r="AV45" s="73">
        <v>2</v>
      </c>
      <c r="AW45" s="73">
        <v>2</v>
      </c>
      <c r="AX45" s="82">
        <v>0</v>
      </c>
      <c r="AY45" s="73">
        <v>-1</v>
      </c>
      <c r="AZ45" s="82">
        <v>-0.33333333333333331</v>
      </c>
      <c r="BA45" s="73">
        <v>0</v>
      </c>
      <c r="BB45" s="82">
        <v>0</v>
      </c>
      <c r="BD45" s="73">
        <v>0</v>
      </c>
      <c r="BE45" s="73">
        <v>0</v>
      </c>
      <c r="BF45" s="73">
        <v>0</v>
      </c>
      <c r="BG45" s="73">
        <v>0</v>
      </c>
      <c r="BH45" s="82">
        <v>0</v>
      </c>
      <c r="BI45" s="73">
        <v>0</v>
      </c>
      <c r="BJ45" s="82">
        <v>0</v>
      </c>
      <c r="BK45" s="73">
        <v>0</v>
      </c>
      <c r="BL45" s="82">
        <v>0</v>
      </c>
    </row>
    <row r="46" spans="2:64" ht="16.5" x14ac:dyDescent="0.25">
      <c r="B46" s="181"/>
      <c r="C46" s="55">
        <v>1268</v>
      </c>
      <c r="D46" s="56" t="s">
        <v>144</v>
      </c>
      <c r="F46" s="73">
        <v>2</v>
      </c>
      <c r="G46" s="73">
        <v>0</v>
      </c>
      <c r="H46" s="73">
        <v>0</v>
      </c>
      <c r="I46" s="73">
        <v>-2</v>
      </c>
      <c r="J46" s="82">
        <v>-1</v>
      </c>
      <c r="K46" s="73">
        <v>0</v>
      </c>
      <c r="L46" s="82">
        <v>0</v>
      </c>
      <c r="M46" s="73">
        <v>0</v>
      </c>
      <c r="N46" s="82">
        <v>0</v>
      </c>
      <c r="P46" s="73">
        <v>0</v>
      </c>
      <c r="Q46" s="73">
        <v>0</v>
      </c>
      <c r="R46" s="73">
        <v>0</v>
      </c>
      <c r="S46" s="73">
        <v>0</v>
      </c>
      <c r="T46" s="82">
        <v>0</v>
      </c>
      <c r="U46" s="73">
        <v>0</v>
      </c>
      <c r="V46" s="82">
        <v>0</v>
      </c>
      <c r="W46" s="73">
        <v>0</v>
      </c>
      <c r="X46" s="82">
        <v>0</v>
      </c>
      <c r="Z46" s="73">
        <v>8</v>
      </c>
      <c r="AA46" s="73">
        <v>1</v>
      </c>
      <c r="AB46" s="73">
        <v>0</v>
      </c>
      <c r="AC46" s="73">
        <v>-8</v>
      </c>
      <c r="AD46" s="82">
        <v>-1</v>
      </c>
      <c r="AE46" s="73">
        <v>-1</v>
      </c>
      <c r="AF46" s="82">
        <v>-1</v>
      </c>
      <c r="AG46" s="73">
        <v>0</v>
      </c>
      <c r="AH46" s="82">
        <v>0</v>
      </c>
      <c r="AJ46" s="73">
        <v>0</v>
      </c>
      <c r="AK46" s="73">
        <v>5</v>
      </c>
      <c r="AL46" s="73">
        <v>5</v>
      </c>
      <c r="AM46" s="73">
        <v>5</v>
      </c>
      <c r="AN46" s="82">
        <v>0</v>
      </c>
      <c r="AO46" s="73">
        <v>0</v>
      </c>
      <c r="AP46" s="82">
        <v>0</v>
      </c>
      <c r="AQ46" s="73">
        <v>0</v>
      </c>
      <c r="AR46" s="82">
        <v>0</v>
      </c>
      <c r="AT46" s="73">
        <v>0</v>
      </c>
      <c r="AU46" s="73">
        <v>5</v>
      </c>
      <c r="AV46" s="73">
        <v>4</v>
      </c>
      <c r="AW46" s="73">
        <v>4</v>
      </c>
      <c r="AX46" s="82">
        <v>0</v>
      </c>
      <c r="AY46" s="73">
        <v>-1</v>
      </c>
      <c r="AZ46" s="82">
        <v>-0.2</v>
      </c>
      <c r="BA46" s="73">
        <v>0</v>
      </c>
      <c r="BB46" s="82">
        <v>0</v>
      </c>
      <c r="BD46" s="73">
        <v>0</v>
      </c>
      <c r="BE46" s="73">
        <v>1</v>
      </c>
      <c r="BF46" s="73">
        <v>0</v>
      </c>
      <c r="BG46" s="73">
        <v>0</v>
      </c>
      <c r="BH46" s="82">
        <v>0</v>
      </c>
      <c r="BI46" s="73">
        <v>-1</v>
      </c>
      <c r="BJ46" s="82">
        <v>-1</v>
      </c>
      <c r="BK46" s="73">
        <v>0</v>
      </c>
      <c r="BL46" s="82">
        <v>0</v>
      </c>
    </row>
    <row r="47" spans="2:64" x14ac:dyDescent="0.25">
      <c r="B47" s="182"/>
      <c r="C47" s="51" t="s">
        <v>107</v>
      </c>
      <c r="D47" s="52"/>
      <c r="F47" s="121">
        <v>134</v>
      </c>
      <c r="G47" s="121">
        <v>153</v>
      </c>
      <c r="H47" s="121">
        <v>63</v>
      </c>
      <c r="I47" s="121">
        <v>-71</v>
      </c>
      <c r="J47" s="122">
        <v>-0.52985074626865669</v>
      </c>
      <c r="K47" s="121">
        <v>-90</v>
      </c>
      <c r="L47" s="122">
        <v>-0.58823529411764708</v>
      </c>
      <c r="M47" s="121">
        <v>284.7</v>
      </c>
      <c r="N47" s="122">
        <v>0.22128556375131719</v>
      </c>
      <c r="P47" s="121">
        <v>0</v>
      </c>
      <c r="Q47" s="121">
        <v>9</v>
      </c>
      <c r="R47" s="121">
        <v>4</v>
      </c>
      <c r="S47" s="121">
        <v>4</v>
      </c>
      <c r="T47" s="122">
        <v>0</v>
      </c>
      <c r="U47" s="121">
        <v>-5</v>
      </c>
      <c r="V47" s="122">
        <v>-0.55555555555555558</v>
      </c>
      <c r="W47" s="121">
        <v>18</v>
      </c>
      <c r="X47" s="122">
        <v>0.22222222222222221</v>
      </c>
      <c r="Z47" s="121">
        <v>17</v>
      </c>
      <c r="AA47" s="121">
        <v>27</v>
      </c>
      <c r="AB47" s="121">
        <v>28</v>
      </c>
      <c r="AC47" s="121">
        <v>11</v>
      </c>
      <c r="AD47" s="122">
        <v>0.6470588235294118</v>
      </c>
      <c r="AE47" s="121">
        <v>1</v>
      </c>
      <c r="AF47" s="122">
        <v>3.7037037037037035E-2</v>
      </c>
      <c r="AG47" s="121">
        <v>26</v>
      </c>
      <c r="AH47" s="122">
        <v>1.0769230769230769</v>
      </c>
      <c r="AJ47" s="121">
        <v>0</v>
      </c>
      <c r="AK47" s="121">
        <v>123</v>
      </c>
      <c r="AL47" s="121">
        <v>90</v>
      </c>
      <c r="AM47" s="121">
        <v>90</v>
      </c>
      <c r="AN47" s="122">
        <v>0</v>
      </c>
      <c r="AO47" s="121">
        <v>-33</v>
      </c>
      <c r="AP47" s="122">
        <v>-0.26829268292682928</v>
      </c>
      <c r="AQ47" s="121">
        <v>112</v>
      </c>
      <c r="AR47" s="122">
        <v>0.8035714285714286</v>
      </c>
      <c r="AT47" s="121">
        <v>0</v>
      </c>
      <c r="AU47" s="121">
        <v>8</v>
      </c>
      <c r="AV47" s="121">
        <v>7</v>
      </c>
      <c r="AW47" s="121">
        <v>7</v>
      </c>
      <c r="AX47" s="122">
        <v>0</v>
      </c>
      <c r="AY47" s="121">
        <v>-1</v>
      </c>
      <c r="AZ47" s="122">
        <v>-0.125</v>
      </c>
      <c r="BA47" s="121">
        <v>0</v>
      </c>
      <c r="BB47" s="122">
        <v>0</v>
      </c>
      <c r="BD47" s="121">
        <v>0</v>
      </c>
      <c r="BE47" s="121">
        <v>26</v>
      </c>
      <c r="BF47" s="121">
        <v>19</v>
      </c>
      <c r="BG47" s="121">
        <v>19</v>
      </c>
      <c r="BH47" s="122">
        <v>0</v>
      </c>
      <c r="BI47" s="121">
        <v>-7</v>
      </c>
      <c r="BJ47" s="122">
        <v>-0.26923076923076922</v>
      </c>
      <c r="BK47" s="121">
        <v>0</v>
      </c>
      <c r="BL47" s="122">
        <v>0</v>
      </c>
    </row>
    <row r="48" spans="2:64" ht="16.5" x14ac:dyDescent="0.25">
      <c r="B48" s="180" t="s">
        <v>211</v>
      </c>
      <c r="C48" s="55">
        <v>1007</v>
      </c>
      <c r="D48" s="56" t="s">
        <v>121</v>
      </c>
      <c r="F48" s="73">
        <v>147</v>
      </c>
      <c r="G48" s="73">
        <v>21</v>
      </c>
      <c r="H48" s="73">
        <v>12</v>
      </c>
      <c r="I48" s="73">
        <v>-135</v>
      </c>
      <c r="J48" s="82">
        <v>-0.91836734693877553</v>
      </c>
      <c r="K48" s="73">
        <v>-9</v>
      </c>
      <c r="L48" s="82">
        <v>-0.42857142857142855</v>
      </c>
      <c r="M48" s="73">
        <v>63</v>
      </c>
      <c r="N48" s="82">
        <v>0.19047619047619047</v>
      </c>
      <c r="P48" s="73">
        <v>0</v>
      </c>
      <c r="Q48" s="73">
        <v>0</v>
      </c>
      <c r="R48" s="73">
        <v>0</v>
      </c>
      <c r="S48" s="73">
        <v>0</v>
      </c>
      <c r="T48" s="82">
        <v>0</v>
      </c>
      <c r="U48" s="73">
        <v>0</v>
      </c>
      <c r="V48" s="82">
        <v>0</v>
      </c>
      <c r="W48" s="73">
        <v>0</v>
      </c>
      <c r="X48" s="82">
        <v>0</v>
      </c>
      <c r="Z48" s="73">
        <v>0</v>
      </c>
      <c r="AA48" s="73">
        <v>0</v>
      </c>
      <c r="AB48" s="73">
        <v>0</v>
      </c>
      <c r="AC48" s="73">
        <v>0</v>
      </c>
      <c r="AD48" s="82">
        <v>0</v>
      </c>
      <c r="AE48" s="73">
        <v>0</v>
      </c>
      <c r="AF48" s="82">
        <v>0</v>
      </c>
      <c r="AG48" s="73">
        <v>0</v>
      </c>
      <c r="AH48" s="82">
        <v>0</v>
      </c>
      <c r="AJ48" s="73">
        <v>0</v>
      </c>
      <c r="AK48" s="73">
        <v>8</v>
      </c>
      <c r="AL48" s="73">
        <v>1</v>
      </c>
      <c r="AM48" s="73">
        <v>1</v>
      </c>
      <c r="AN48" s="82">
        <v>0</v>
      </c>
      <c r="AO48" s="73">
        <v>-7</v>
      </c>
      <c r="AP48" s="82">
        <v>-0.875</v>
      </c>
      <c r="AQ48" s="73">
        <v>12</v>
      </c>
      <c r="AR48" s="82">
        <v>8.3333333333333329E-2</v>
      </c>
      <c r="AT48" s="73">
        <v>0</v>
      </c>
      <c r="AU48" s="73">
        <v>0</v>
      </c>
      <c r="AV48" s="73">
        <v>0</v>
      </c>
      <c r="AW48" s="73">
        <v>0</v>
      </c>
      <c r="AX48" s="82">
        <v>0</v>
      </c>
      <c r="AY48" s="73">
        <v>0</v>
      </c>
      <c r="AZ48" s="82">
        <v>0</v>
      </c>
      <c r="BA48" s="73">
        <v>0</v>
      </c>
      <c r="BB48" s="82">
        <v>0</v>
      </c>
      <c r="BD48" s="73">
        <v>0</v>
      </c>
      <c r="BE48" s="73">
        <v>0</v>
      </c>
      <c r="BF48" s="73">
        <v>0</v>
      </c>
      <c r="BG48" s="73">
        <v>0</v>
      </c>
      <c r="BH48" s="82">
        <v>0</v>
      </c>
      <c r="BI48" s="73">
        <v>0</v>
      </c>
      <c r="BJ48" s="82">
        <v>0</v>
      </c>
      <c r="BK48" s="73">
        <v>0</v>
      </c>
      <c r="BL48" s="82">
        <v>0</v>
      </c>
    </row>
    <row r="49" spans="2:64" ht="16.5" customHeight="1" x14ac:dyDescent="0.25">
      <c r="B49" s="181"/>
      <c r="C49" s="55">
        <v>1046</v>
      </c>
      <c r="D49" s="56" t="s">
        <v>13</v>
      </c>
      <c r="F49" s="73">
        <v>15</v>
      </c>
      <c r="G49" s="73">
        <v>40</v>
      </c>
      <c r="H49" s="73">
        <v>14</v>
      </c>
      <c r="I49" s="73">
        <v>-1</v>
      </c>
      <c r="J49" s="82">
        <v>-6.6666666666666666E-2</v>
      </c>
      <c r="K49" s="73">
        <v>-26</v>
      </c>
      <c r="L49" s="82">
        <v>-0.65</v>
      </c>
      <c r="M49" s="73">
        <v>29</v>
      </c>
      <c r="N49" s="82">
        <v>0.48275862068965519</v>
      </c>
      <c r="P49" s="73">
        <v>0</v>
      </c>
      <c r="Q49" s="73">
        <v>6</v>
      </c>
      <c r="R49" s="73">
        <v>2</v>
      </c>
      <c r="S49" s="73">
        <v>2</v>
      </c>
      <c r="T49" s="82">
        <v>0</v>
      </c>
      <c r="U49" s="73">
        <v>-4</v>
      </c>
      <c r="V49" s="82">
        <v>-0.66666666666666663</v>
      </c>
      <c r="W49" s="73">
        <v>5.5</v>
      </c>
      <c r="X49" s="82">
        <v>0.36363636363636365</v>
      </c>
      <c r="Z49" s="73">
        <v>0</v>
      </c>
      <c r="AA49" s="73">
        <v>0</v>
      </c>
      <c r="AB49" s="73">
        <v>0</v>
      </c>
      <c r="AC49" s="73">
        <v>0</v>
      </c>
      <c r="AD49" s="82">
        <v>0</v>
      </c>
      <c r="AE49" s="73">
        <v>0</v>
      </c>
      <c r="AF49" s="82">
        <v>0</v>
      </c>
      <c r="AG49" s="73">
        <v>0</v>
      </c>
      <c r="AH49" s="82">
        <v>0</v>
      </c>
      <c r="AJ49" s="73">
        <v>0</v>
      </c>
      <c r="AK49" s="73">
        <v>27</v>
      </c>
      <c r="AL49" s="73">
        <v>12</v>
      </c>
      <c r="AM49" s="73">
        <v>12</v>
      </c>
      <c r="AN49" s="82">
        <v>0</v>
      </c>
      <c r="AO49" s="73">
        <v>-15</v>
      </c>
      <c r="AP49" s="82">
        <v>-0.55555555555555558</v>
      </c>
      <c r="AQ49" s="73">
        <v>24</v>
      </c>
      <c r="AR49" s="82">
        <v>0.5</v>
      </c>
      <c r="AT49" s="73">
        <v>0</v>
      </c>
      <c r="AU49" s="73">
        <v>0</v>
      </c>
      <c r="AV49" s="73">
        <v>0</v>
      </c>
      <c r="AW49" s="73">
        <v>0</v>
      </c>
      <c r="AX49" s="82">
        <v>0</v>
      </c>
      <c r="AY49" s="73">
        <v>0</v>
      </c>
      <c r="AZ49" s="82">
        <v>0</v>
      </c>
      <c r="BA49" s="73">
        <v>0</v>
      </c>
      <c r="BB49" s="82">
        <v>0</v>
      </c>
      <c r="BD49" s="73">
        <v>0</v>
      </c>
      <c r="BE49" s="73">
        <v>8</v>
      </c>
      <c r="BF49" s="73">
        <v>6</v>
      </c>
      <c r="BG49" s="73">
        <v>6</v>
      </c>
      <c r="BH49" s="82">
        <v>0</v>
      </c>
      <c r="BI49" s="73">
        <v>-2</v>
      </c>
      <c r="BJ49" s="82">
        <v>-0.25</v>
      </c>
      <c r="BK49" s="73">
        <v>0</v>
      </c>
      <c r="BL49" s="82">
        <v>0</v>
      </c>
    </row>
    <row r="50" spans="2:64" ht="16.5" x14ac:dyDescent="0.25">
      <c r="B50" s="181"/>
      <c r="C50" s="55">
        <v>1058</v>
      </c>
      <c r="D50" s="56" t="s">
        <v>126</v>
      </c>
      <c r="F50" s="73">
        <v>2</v>
      </c>
      <c r="G50" s="73">
        <v>20</v>
      </c>
      <c r="H50" s="73">
        <v>4</v>
      </c>
      <c r="I50" s="73">
        <v>2</v>
      </c>
      <c r="J50" s="82">
        <v>1</v>
      </c>
      <c r="K50" s="73">
        <v>-16</v>
      </c>
      <c r="L50" s="82">
        <v>-0.8</v>
      </c>
      <c r="M50" s="73">
        <v>12</v>
      </c>
      <c r="N50" s="82">
        <v>0.33333333333333331</v>
      </c>
      <c r="P50" s="73">
        <v>0</v>
      </c>
      <c r="Q50" s="73">
        <v>0</v>
      </c>
      <c r="R50" s="73">
        <v>0</v>
      </c>
      <c r="S50" s="73">
        <v>0</v>
      </c>
      <c r="T50" s="82">
        <v>0</v>
      </c>
      <c r="U50" s="73">
        <v>0</v>
      </c>
      <c r="V50" s="82">
        <v>0</v>
      </c>
      <c r="W50" s="73">
        <v>0</v>
      </c>
      <c r="X50" s="82">
        <v>0</v>
      </c>
      <c r="Z50" s="73">
        <v>0</v>
      </c>
      <c r="AA50" s="73">
        <v>9</v>
      </c>
      <c r="AB50" s="73">
        <v>7</v>
      </c>
      <c r="AC50" s="73">
        <v>7</v>
      </c>
      <c r="AD50" s="82">
        <v>0</v>
      </c>
      <c r="AE50" s="73">
        <v>-2</v>
      </c>
      <c r="AF50" s="82">
        <v>-0.22222222222222221</v>
      </c>
      <c r="AG50" s="73">
        <v>13</v>
      </c>
      <c r="AH50" s="82">
        <v>0.53846153846153844</v>
      </c>
      <c r="AJ50" s="73">
        <v>0</v>
      </c>
      <c r="AK50" s="73">
        <v>37</v>
      </c>
      <c r="AL50" s="73">
        <v>30</v>
      </c>
      <c r="AM50" s="73">
        <v>30</v>
      </c>
      <c r="AN50" s="82">
        <v>0</v>
      </c>
      <c r="AO50" s="73">
        <v>-7</v>
      </c>
      <c r="AP50" s="82">
        <v>-0.1891891891891892</v>
      </c>
      <c r="AQ50" s="73">
        <v>12</v>
      </c>
      <c r="AR50" s="82">
        <v>2.5</v>
      </c>
      <c r="AT50" s="73">
        <v>0</v>
      </c>
      <c r="AU50" s="73">
        <v>0</v>
      </c>
      <c r="AV50" s="73">
        <v>0</v>
      </c>
      <c r="AW50" s="73">
        <v>0</v>
      </c>
      <c r="AX50" s="82">
        <v>0</v>
      </c>
      <c r="AY50" s="73">
        <v>0</v>
      </c>
      <c r="AZ50" s="82">
        <v>0</v>
      </c>
      <c r="BA50" s="73">
        <v>0</v>
      </c>
      <c r="BB50" s="82">
        <v>0</v>
      </c>
      <c r="BD50" s="73">
        <v>0</v>
      </c>
      <c r="BE50" s="73">
        <v>0</v>
      </c>
      <c r="BF50" s="73">
        <v>0</v>
      </c>
      <c r="BG50" s="73">
        <v>0</v>
      </c>
      <c r="BH50" s="82">
        <v>0</v>
      </c>
      <c r="BI50" s="73">
        <v>0</v>
      </c>
      <c r="BJ50" s="82">
        <v>0</v>
      </c>
      <c r="BK50" s="73">
        <v>0</v>
      </c>
      <c r="BL50" s="82">
        <v>0</v>
      </c>
    </row>
    <row r="51" spans="2:64" ht="16.5" x14ac:dyDescent="0.25">
      <c r="B51" s="181"/>
      <c r="C51" s="55">
        <v>1185</v>
      </c>
      <c r="D51" s="56" t="s">
        <v>123</v>
      </c>
      <c r="F51" s="73">
        <v>125</v>
      </c>
      <c r="G51" s="73">
        <v>27</v>
      </c>
      <c r="H51" s="73">
        <v>22</v>
      </c>
      <c r="I51" s="73">
        <v>-103</v>
      </c>
      <c r="J51" s="82">
        <v>-0.82399999999999995</v>
      </c>
      <c r="K51" s="73">
        <v>-5</v>
      </c>
      <c r="L51" s="82">
        <v>-0.18518518518518517</v>
      </c>
      <c r="M51" s="73">
        <v>83</v>
      </c>
      <c r="N51" s="82">
        <v>0.26506024096385544</v>
      </c>
      <c r="P51" s="73">
        <v>0</v>
      </c>
      <c r="Q51" s="73">
        <v>1</v>
      </c>
      <c r="R51" s="73">
        <v>0</v>
      </c>
      <c r="S51" s="73">
        <v>0</v>
      </c>
      <c r="T51" s="82">
        <v>0</v>
      </c>
      <c r="U51" s="73">
        <v>-1</v>
      </c>
      <c r="V51" s="82">
        <v>-1</v>
      </c>
      <c r="W51" s="73">
        <v>5.5</v>
      </c>
      <c r="X51" s="82">
        <v>0</v>
      </c>
      <c r="Z51" s="73">
        <v>0</v>
      </c>
      <c r="AA51" s="73">
        <v>0</v>
      </c>
      <c r="AB51" s="73">
        <v>0</v>
      </c>
      <c r="AC51" s="73">
        <v>0</v>
      </c>
      <c r="AD51" s="82">
        <v>0</v>
      </c>
      <c r="AE51" s="73">
        <v>0</v>
      </c>
      <c r="AF51" s="82">
        <v>0</v>
      </c>
      <c r="AG51" s="73">
        <v>0</v>
      </c>
      <c r="AH51" s="82">
        <v>0</v>
      </c>
      <c r="AJ51" s="73">
        <v>0</v>
      </c>
      <c r="AK51" s="73">
        <v>13</v>
      </c>
      <c r="AL51" s="73">
        <v>10</v>
      </c>
      <c r="AM51" s="73">
        <v>10</v>
      </c>
      <c r="AN51" s="82">
        <v>0</v>
      </c>
      <c r="AO51" s="73">
        <v>-3</v>
      </c>
      <c r="AP51" s="82">
        <v>-0.23076923076923078</v>
      </c>
      <c r="AQ51" s="73">
        <v>25</v>
      </c>
      <c r="AR51" s="82">
        <v>0.4</v>
      </c>
      <c r="AT51" s="73">
        <v>0</v>
      </c>
      <c r="AU51" s="73">
        <v>0</v>
      </c>
      <c r="AV51" s="73">
        <v>0</v>
      </c>
      <c r="AW51" s="73">
        <v>0</v>
      </c>
      <c r="AX51" s="82">
        <v>0</v>
      </c>
      <c r="AY51" s="73">
        <v>0</v>
      </c>
      <c r="AZ51" s="82">
        <v>0</v>
      </c>
      <c r="BA51" s="73">
        <v>0</v>
      </c>
      <c r="BB51" s="82">
        <v>0</v>
      </c>
      <c r="BD51" s="73">
        <v>0</v>
      </c>
      <c r="BE51" s="73">
        <v>6</v>
      </c>
      <c r="BF51" s="73">
        <v>6</v>
      </c>
      <c r="BG51" s="73">
        <v>6</v>
      </c>
      <c r="BH51" s="82">
        <v>0</v>
      </c>
      <c r="BI51" s="73">
        <v>0</v>
      </c>
      <c r="BJ51" s="82">
        <v>0</v>
      </c>
      <c r="BK51" s="73">
        <v>0</v>
      </c>
      <c r="BL51" s="82">
        <v>0</v>
      </c>
    </row>
    <row r="52" spans="2:64" x14ac:dyDescent="0.25">
      <c r="B52" s="182"/>
      <c r="C52" s="51" t="s">
        <v>107</v>
      </c>
      <c r="D52" s="52"/>
      <c r="F52" s="121">
        <v>289</v>
      </c>
      <c r="G52" s="121">
        <v>108</v>
      </c>
      <c r="H52" s="121">
        <v>52</v>
      </c>
      <c r="I52" s="121">
        <v>-237</v>
      </c>
      <c r="J52" s="122">
        <v>-0.82006920415224915</v>
      </c>
      <c r="K52" s="121">
        <v>-56</v>
      </c>
      <c r="L52" s="122">
        <v>-0.51851851851851849</v>
      </c>
      <c r="M52" s="121">
        <v>187</v>
      </c>
      <c r="N52" s="122">
        <v>0.27807486631016043</v>
      </c>
      <c r="P52" s="121">
        <v>0</v>
      </c>
      <c r="Q52" s="121">
        <v>7</v>
      </c>
      <c r="R52" s="121">
        <v>2</v>
      </c>
      <c r="S52" s="121">
        <v>2</v>
      </c>
      <c r="T52" s="122">
        <v>0</v>
      </c>
      <c r="U52" s="121">
        <v>-5</v>
      </c>
      <c r="V52" s="122">
        <v>-0.7142857142857143</v>
      </c>
      <c r="W52" s="121">
        <v>11</v>
      </c>
      <c r="X52" s="122">
        <v>0.18181818181818182</v>
      </c>
      <c r="Z52" s="121">
        <v>0</v>
      </c>
      <c r="AA52" s="121">
        <v>9</v>
      </c>
      <c r="AB52" s="121">
        <v>7</v>
      </c>
      <c r="AC52" s="121">
        <v>7</v>
      </c>
      <c r="AD52" s="122">
        <v>0</v>
      </c>
      <c r="AE52" s="121">
        <v>-2</v>
      </c>
      <c r="AF52" s="122">
        <v>-0.22222222222222221</v>
      </c>
      <c r="AG52" s="121">
        <v>13</v>
      </c>
      <c r="AH52" s="122">
        <v>0.53846153846153844</v>
      </c>
      <c r="AJ52" s="121">
        <v>0</v>
      </c>
      <c r="AK52" s="121">
        <v>85</v>
      </c>
      <c r="AL52" s="121">
        <v>53</v>
      </c>
      <c r="AM52" s="121">
        <v>53</v>
      </c>
      <c r="AN52" s="122">
        <v>0</v>
      </c>
      <c r="AO52" s="121">
        <v>-32</v>
      </c>
      <c r="AP52" s="122">
        <v>-0.37647058823529411</v>
      </c>
      <c r="AQ52" s="121">
        <v>73</v>
      </c>
      <c r="AR52" s="122">
        <v>0.72602739726027399</v>
      </c>
      <c r="AT52" s="121">
        <v>0</v>
      </c>
      <c r="AU52" s="121">
        <v>0</v>
      </c>
      <c r="AV52" s="121">
        <v>0</v>
      </c>
      <c r="AW52" s="121">
        <v>0</v>
      </c>
      <c r="AX52" s="122">
        <v>0</v>
      </c>
      <c r="AY52" s="121">
        <v>0</v>
      </c>
      <c r="AZ52" s="122">
        <v>0</v>
      </c>
      <c r="BA52" s="121">
        <v>0</v>
      </c>
      <c r="BB52" s="122">
        <v>0</v>
      </c>
      <c r="BD52" s="121">
        <v>0</v>
      </c>
      <c r="BE52" s="121">
        <v>14</v>
      </c>
      <c r="BF52" s="121">
        <v>12</v>
      </c>
      <c r="BG52" s="121">
        <v>12</v>
      </c>
      <c r="BH52" s="122">
        <v>0</v>
      </c>
      <c r="BI52" s="121">
        <v>-2</v>
      </c>
      <c r="BJ52" s="122">
        <v>-0.14285714285714285</v>
      </c>
      <c r="BK52" s="121">
        <v>0</v>
      </c>
      <c r="BL52" s="122">
        <v>0</v>
      </c>
    </row>
    <row r="53" spans="2:64" ht="16.5" x14ac:dyDescent="0.25">
      <c r="B53" s="180" t="s">
        <v>275</v>
      </c>
      <c r="C53" s="55">
        <v>1026</v>
      </c>
      <c r="D53" s="56" t="s">
        <v>124</v>
      </c>
      <c r="F53" s="73">
        <v>1</v>
      </c>
      <c r="G53" s="73">
        <v>4</v>
      </c>
      <c r="H53" s="73">
        <v>5</v>
      </c>
      <c r="I53" s="73">
        <v>4</v>
      </c>
      <c r="J53" s="82">
        <v>4</v>
      </c>
      <c r="K53" s="73">
        <v>1</v>
      </c>
      <c r="L53" s="82">
        <v>0.25</v>
      </c>
      <c r="M53" s="73">
        <v>8</v>
      </c>
      <c r="N53" s="82">
        <v>0.625</v>
      </c>
      <c r="P53" s="73">
        <v>0</v>
      </c>
      <c r="Q53" s="73">
        <v>3</v>
      </c>
      <c r="R53" s="73">
        <v>0</v>
      </c>
      <c r="S53" s="73">
        <v>0</v>
      </c>
      <c r="T53" s="82">
        <v>0</v>
      </c>
      <c r="U53" s="73">
        <v>-3</v>
      </c>
      <c r="V53" s="82">
        <v>-1</v>
      </c>
      <c r="W53" s="73">
        <v>7</v>
      </c>
      <c r="X53" s="82">
        <v>0</v>
      </c>
      <c r="Z53" s="73">
        <v>0</v>
      </c>
      <c r="AA53" s="73">
        <v>1</v>
      </c>
      <c r="AB53" s="73">
        <v>0</v>
      </c>
      <c r="AC53" s="73">
        <v>0</v>
      </c>
      <c r="AD53" s="82">
        <v>0</v>
      </c>
      <c r="AE53" s="73">
        <v>-1</v>
      </c>
      <c r="AF53" s="82">
        <v>-1</v>
      </c>
      <c r="AG53" s="73">
        <v>13</v>
      </c>
      <c r="AH53" s="82">
        <v>0</v>
      </c>
      <c r="AJ53" s="73">
        <v>0</v>
      </c>
      <c r="AK53" s="73">
        <v>6</v>
      </c>
      <c r="AL53" s="73">
        <v>1</v>
      </c>
      <c r="AM53" s="73">
        <v>1</v>
      </c>
      <c r="AN53" s="82">
        <v>0</v>
      </c>
      <c r="AO53" s="73">
        <v>-5</v>
      </c>
      <c r="AP53" s="82">
        <v>-0.83333333333333337</v>
      </c>
      <c r="AQ53" s="73">
        <v>10</v>
      </c>
      <c r="AR53" s="82">
        <v>0.1</v>
      </c>
      <c r="AT53" s="73">
        <v>0</v>
      </c>
      <c r="AU53" s="73">
        <v>0</v>
      </c>
      <c r="AV53" s="73">
        <v>0</v>
      </c>
      <c r="AW53" s="73">
        <v>0</v>
      </c>
      <c r="AX53" s="82">
        <v>0</v>
      </c>
      <c r="AY53" s="73">
        <v>0</v>
      </c>
      <c r="AZ53" s="82">
        <v>0</v>
      </c>
      <c r="BA53" s="73">
        <v>0</v>
      </c>
      <c r="BB53" s="82">
        <v>0</v>
      </c>
      <c r="BD53" s="73">
        <v>0</v>
      </c>
      <c r="BE53" s="73">
        <v>0</v>
      </c>
      <c r="BF53" s="73">
        <v>0</v>
      </c>
      <c r="BG53" s="73">
        <v>0</v>
      </c>
      <c r="BH53" s="82">
        <v>0</v>
      </c>
      <c r="BI53" s="73">
        <v>0</v>
      </c>
      <c r="BJ53" s="82">
        <v>0</v>
      </c>
      <c r="BK53" s="73">
        <v>0</v>
      </c>
      <c r="BL53" s="82">
        <v>0</v>
      </c>
    </row>
    <row r="54" spans="2:64" ht="16.5" customHeight="1" x14ac:dyDescent="0.25">
      <c r="B54" s="181"/>
      <c r="C54" s="55">
        <v>1034</v>
      </c>
      <c r="D54" s="56" t="s">
        <v>130</v>
      </c>
      <c r="F54" s="73">
        <v>4</v>
      </c>
      <c r="G54" s="73">
        <v>9</v>
      </c>
      <c r="H54" s="73">
        <v>6</v>
      </c>
      <c r="I54" s="73">
        <v>2</v>
      </c>
      <c r="J54" s="82">
        <v>0.5</v>
      </c>
      <c r="K54" s="73">
        <v>-3</v>
      </c>
      <c r="L54" s="82">
        <v>-0.33333333333333331</v>
      </c>
      <c r="M54" s="73">
        <v>18</v>
      </c>
      <c r="N54" s="82">
        <v>0.33333333333333331</v>
      </c>
      <c r="P54" s="73">
        <v>0</v>
      </c>
      <c r="Q54" s="73">
        <v>0</v>
      </c>
      <c r="R54" s="73">
        <v>0</v>
      </c>
      <c r="S54" s="73">
        <v>0</v>
      </c>
      <c r="T54" s="82">
        <v>0</v>
      </c>
      <c r="U54" s="73">
        <v>0</v>
      </c>
      <c r="V54" s="82">
        <v>0</v>
      </c>
      <c r="W54" s="73">
        <v>0</v>
      </c>
      <c r="X54" s="82">
        <v>0</v>
      </c>
      <c r="Z54" s="73">
        <v>1</v>
      </c>
      <c r="AA54" s="73">
        <v>2</v>
      </c>
      <c r="AB54" s="73">
        <v>0</v>
      </c>
      <c r="AC54" s="73">
        <v>-1</v>
      </c>
      <c r="AD54" s="82">
        <v>-1</v>
      </c>
      <c r="AE54" s="73">
        <v>-2</v>
      </c>
      <c r="AF54" s="82">
        <v>-1</v>
      </c>
      <c r="AG54" s="73">
        <v>13</v>
      </c>
      <c r="AH54" s="82">
        <v>0</v>
      </c>
      <c r="AJ54" s="73">
        <v>0</v>
      </c>
      <c r="AK54" s="73">
        <v>7</v>
      </c>
      <c r="AL54" s="73">
        <v>4</v>
      </c>
      <c r="AM54" s="73">
        <v>4</v>
      </c>
      <c r="AN54" s="82">
        <v>0</v>
      </c>
      <c r="AO54" s="73">
        <v>-3</v>
      </c>
      <c r="AP54" s="82">
        <v>-0.42857142857142855</v>
      </c>
      <c r="AQ54" s="73">
        <v>8</v>
      </c>
      <c r="AR54" s="82">
        <v>0.5</v>
      </c>
      <c r="AT54" s="73">
        <v>0</v>
      </c>
      <c r="AU54" s="73">
        <v>1</v>
      </c>
      <c r="AV54" s="73">
        <v>0</v>
      </c>
      <c r="AW54" s="73">
        <v>0</v>
      </c>
      <c r="AX54" s="82">
        <v>0</v>
      </c>
      <c r="AY54" s="73">
        <v>-1</v>
      </c>
      <c r="AZ54" s="82">
        <v>-1</v>
      </c>
      <c r="BA54" s="73">
        <v>0</v>
      </c>
      <c r="BB54" s="82">
        <v>0</v>
      </c>
      <c r="BD54" s="73">
        <v>0</v>
      </c>
      <c r="BE54" s="73">
        <v>0</v>
      </c>
      <c r="BF54" s="73">
        <v>0</v>
      </c>
      <c r="BG54" s="73">
        <v>0</v>
      </c>
      <c r="BH54" s="82">
        <v>0</v>
      </c>
      <c r="BI54" s="73">
        <v>0</v>
      </c>
      <c r="BJ54" s="82">
        <v>0</v>
      </c>
      <c r="BK54" s="73">
        <v>0</v>
      </c>
      <c r="BL54" s="82">
        <v>0</v>
      </c>
    </row>
    <row r="55" spans="2:64" ht="16.5" x14ac:dyDescent="0.25">
      <c r="B55" s="181"/>
      <c r="C55" s="55">
        <v>1045</v>
      </c>
      <c r="D55" s="56" t="s">
        <v>129</v>
      </c>
      <c r="F55" s="73">
        <v>16</v>
      </c>
      <c r="G55" s="73">
        <v>20</v>
      </c>
      <c r="H55" s="73">
        <v>11</v>
      </c>
      <c r="I55" s="73">
        <v>-5</v>
      </c>
      <c r="J55" s="82">
        <v>-0.3125</v>
      </c>
      <c r="K55" s="73">
        <v>-9</v>
      </c>
      <c r="L55" s="82">
        <v>-0.45</v>
      </c>
      <c r="M55" s="73">
        <v>27</v>
      </c>
      <c r="N55" s="82">
        <v>0.40740740740740738</v>
      </c>
      <c r="P55" s="73">
        <v>2</v>
      </c>
      <c r="Q55" s="73">
        <v>1</v>
      </c>
      <c r="R55" s="73">
        <v>1</v>
      </c>
      <c r="S55" s="73">
        <v>-1</v>
      </c>
      <c r="T55" s="82">
        <v>-0.5</v>
      </c>
      <c r="U55" s="73">
        <v>0</v>
      </c>
      <c r="V55" s="82">
        <v>0</v>
      </c>
      <c r="W55" s="73">
        <v>5</v>
      </c>
      <c r="X55" s="82">
        <v>0.2</v>
      </c>
      <c r="Z55" s="73">
        <v>7</v>
      </c>
      <c r="AA55" s="73">
        <v>7</v>
      </c>
      <c r="AB55" s="73">
        <v>0</v>
      </c>
      <c r="AC55" s="73">
        <v>-7</v>
      </c>
      <c r="AD55" s="82">
        <v>-1</v>
      </c>
      <c r="AE55" s="73">
        <v>-7</v>
      </c>
      <c r="AF55" s="82">
        <v>-1</v>
      </c>
      <c r="AG55" s="73">
        <v>13</v>
      </c>
      <c r="AH55" s="82">
        <v>0</v>
      </c>
      <c r="AJ55" s="73">
        <v>0</v>
      </c>
      <c r="AK55" s="73">
        <v>14</v>
      </c>
      <c r="AL55" s="73">
        <v>1</v>
      </c>
      <c r="AM55" s="73">
        <v>1</v>
      </c>
      <c r="AN55" s="82">
        <v>0</v>
      </c>
      <c r="AO55" s="73">
        <v>-13</v>
      </c>
      <c r="AP55" s="82">
        <v>-0.9285714285714286</v>
      </c>
      <c r="AQ55" s="73">
        <v>20</v>
      </c>
      <c r="AR55" s="82">
        <v>0.05</v>
      </c>
      <c r="AT55" s="73">
        <v>0</v>
      </c>
      <c r="AU55" s="73">
        <v>0</v>
      </c>
      <c r="AV55" s="73">
        <v>0</v>
      </c>
      <c r="AW55" s="73">
        <v>0</v>
      </c>
      <c r="AX55" s="82">
        <v>0</v>
      </c>
      <c r="AY55" s="73">
        <v>0</v>
      </c>
      <c r="AZ55" s="82">
        <v>0</v>
      </c>
      <c r="BA55" s="73">
        <v>0</v>
      </c>
      <c r="BB55" s="82">
        <v>0</v>
      </c>
      <c r="BD55" s="73">
        <v>0</v>
      </c>
      <c r="BE55" s="73">
        <v>2</v>
      </c>
      <c r="BF55" s="73">
        <v>0</v>
      </c>
      <c r="BG55" s="73">
        <v>0</v>
      </c>
      <c r="BH55" s="82">
        <v>0</v>
      </c>
      <c r="BI55" s="73">
        <v>-2</v>
      </c>
      <c r="BJ55" s="82">
        <v>-1</v>
      </c>
      <c r="BK55" s="73">
        <v>0</v>
      </c>
      <c r="BL55" s="82">
        <v>0</v>
      </c>
    </row>
    <row r="56" spans="2:64" ht="16.5" x14ac:dyDescent="0.25">
      <c r="B56" s="181"/>
      <c r="C56" s="55">
        <v>1010</v>
      </c>
      <c r="D56" s="56" t="s">
        <v>113</v>
      </c>
      <c r="F56" s="73">
        <v>0</v>
      </c>
      <c r="G56" s="73">
        <v>0</v>
      </c>
      <c r="H56" s="73">
        <v>0</v>
      </c>
      <c r="I56" s="73">
        <v>0</v>
      </c>
      <c r="J56" s="82">
        <v>0</v>
      </c>
      <c r="K56" s="73">
        <v>0</v>
      </c>
      <c r="L56" s="82">
        <v>0</v>
      </c>
      <c r="M56" s="73">
        <v>0</v>
      </c>
      <c r="N56" s="82">
        <v>0</v>
      </c>
      <c r="P56" s="73">
        <v>0</v>
      </c>
      <c r="Q56" s="73">
        <v>0</v>
      </c>
      <c r="R56" s="73">
        <v>0</v>
      </c>
      <c r="S56" s="73">
        <v>0</v>
      </c>
      <c r="T56" s="82">
        <v>0</v>
      </c>
      <c r="U56" s="73">
        <v>0</v>
      </c>
      <c r="V56" s="82">
        <v>0</v>
      </c>
      <c r="W56" s="73">
        <v>0</v>
      </c>
      <c r="X56" s="82">
        <v>0</v>
      </c>
      <c r="Z56" s="73">
        <v>0</v>
      </c>
      <c r="AA56" s="73">
        <v>0</v>
      </c>
      <c r="AB56" s="73">
        <v>0</v>
      </c>
      <c r="AC56" s="73">
        <v>0</v>
      </c>
      <c r="AD56" s="82">
        <v>0</v>
      </c>
      <c r="AE56" s="73">
        <v>0</v>
      </c>
      <c r="AF56" s="82">
        <v>0</v>
      </c>
      <c r="AG56" s="73">
        <v>13</v>
      </c>
      <c r="AH56" s="82">
        <v>0</v>
      </c>
      <c r="AJ56" s="73">
        <v>0</v>
      </c>
      <c r="AK56" s="73">
        <v>0</v>
      </c>
      <c r="AL56" s="73">
        <v>0</v>
      </c>
      <c r="AM56" s="73">
        <v>0</v>
      </c>
      <c r="AN56" s="82">
        <v>0</v>
      </c>
      <c r="AO56" s="73">
        <v>0</v>
      </c>
      <c r="AP56" s="82">
        <v>0</v>
      </c>
      <c r="AQ56" s="73">
        <v>0</v>
      </c>
      <c r="AR56" s="82">
        <v>0</v>
      </c>
      <c r="AT56" s="73">
        <v>0</v>
      </c>
      <c r="AU56" s="73">
        <v>0</v>
      </c>
      <c r="AV56" s="73">
        <v>0</v>
      </c>
      <c r="AW56" s="73">
        <v>0</v>
      </c>
      <c r="AX56" s="82">
        <v>0</v>
      </c>
      <c r="AY56" s="73">
        <v>0</v>
      </c>
      <c r="AZ56" s="82">
        <v>0</v>
      </c>
      <c r="BA56" s="73">
        <v>0</v>
      </c>
      <c r="BB56" s="82">
        <v>0</v>
      </c>
      <c r="BD56" s="73">
        <v>0</v>
      </c>
      <c r="BE56" s="73">
        <v>0</v>
      </c>
      <c r="BF56" s="73">
        <v>0</v>
      </c>
      <c r="BG56" s="73">
        <v>0</v>
      </c>
      <c r="BH56" s="82">
        <v>0</v>
      </c>
      <c r="BI56" s="73">
        <v>0</v>
      </c>
      <c r="BJ56" s="82">
        <v>0</v>
      </c>
      <c r="BK56" s="73">
        <v>0</v>
      </c>
      <c r="BL56" s="82">
        <v>0</v>
      </c>
    </row>
    <row r="57" spans="2:64" ht="16.5" x14ac:dyDescent="0.25">
      <c r="B57" s="181"/>
      <c r="C57" s="55">
        <v>1130</v>
      </c>
      <c r="D57" s="56" t="s">
        <v>115</v>
      </c>
      <c r="F57" s="73">
        <v>16</v>
      </c>
      <c r="G57" s="73">
        <v>15</v>
      </c>
      <c r="H57" s="73">
        <v>10</v>
      </c>
      <c r="I57" s="73">
        <v>-6</v>
      </c>
      <c r="J57" s="82">
        <v>-0.375</v>
      </c>
      <c r="K57" s="73">
        <v>-5</v>
      </c>
      <c r="L57" s="82">
        <v>-0.33333333333333331</v>
      </c>
      <c r="M57" s="73">
        <v>25</v>
      </c>
      <c r="N57" s="82">
        <v>0.4</v>
      </c>
      <c r="P57" s="73">
        <v>0</v>
      </c>
      <c r="Q57" s="73">
        <v>0</v>
      </c>
      <c r="R57" s="73">
        <v>0</v>
      </c>
      <c r="S57" s="73">
        <v>0</v>
      </c>
      <c r="T57" s="82">
        <v>0</v>
      </c>
      <c r="U57" s="73">
        <v>0</v>
      </c>
      <c r="V57" s="82">
        <v>0</v>
      </c>
      <c r="W57" s="73">
        <v>0</v>
      </c>
      <c r="X57" s="82">
        <v>0</v>
      </c>
      <c r="Z57" s="73">
        <v>5</v>
      </c>
      <c r="AA57" s="73">
        <v>4</v>
      </c>
      <c r="AB57" s="73">
        <v>0</v>
      </c>
      <c r="AC57" s="73">
        <v>-5</v>
      </c>
      <c r="AD57" s="82">
        <v>-1</v>
      </c>
      <c r="AE57" s="73">
        <v>-4</v>
      </c>
      <c r="AF57" s="82">
        <v>-1</v>
      </c>
      <c r="AG57" s="73">
        <v>13</v>
      </c>
      <c r="AH57" s="82">
        <v>0</v>
      </c>
      <c r="AJ57" s="73">
        <v>0</v>
      </c>
      <c r="AK57" s="73">
        <v>14</v>
      </c>
      <c r="AL57" s="73">
        <v>4</v>
      </c>
      <c r="AM57" s="73">
        <v>4</v>
      </c>
      <c r="AN57" s="82">
        <v>0</v>
      </c>
      <c r="AO57" s="73">
        <v>-10</v>
      </c>
      <c r="AP57" s="82">
        <v>-0.7142857142857143</v>
      </c>
      <c r="AQ57" s="73">
        <v>16</v>
      </c>
      <c r="AR57" s="82">
        <v>0.25</v>
      </c>
      <c r="AT57" s="73">
        <v>0</v>
      </c>
      <c r="AU57" s="73">
        <v>0</v>
      </c>
      <c r="AV57" s="73">
        <v>0</v>
      </c>
      <c r="AW57" s="73">
        <v>0</v>
      </c>
      <c r="AX57" s="82">
        <v>0</v>
      </c>
      <c r="AY57" s="73">
        <v>0</v>
      </c>
      <c r="AZ57" s="82">
        <v>0</v>
      </c>
      <c r="BA57" s="73">
        <v>0</v>
      </c>
      <c r="BB57" s="82">
        <v>0</v>
      </c>
      <c r="BD57" s="73">
        <v>0</v>
      </c>
      <c r="BE57" s="73">
        <v>0</v>
      </c>
      <c r="BF57" s="73">
        <v>0</v>
      </c>
      <c r="BG57" s="73">
        <v>0</v>
      </c>
      <c r="BH57" s="82">
        <v>0</v>
      </c>
      <c r="BI57" s="73">
        <v>0</v>
      </c>
      <c r="BJ57" s="82">
        <v>0</v>
      </c>
      <c r="BK57" s="73">
        <v>0</v>
      </c>
      <c r="BL57" s="82">
        <v>0</v>
      </c>
    </row>
    <row r="58" spans="2:64" ht="16.5" x14ac:dyDescent="0.25">
      <c r="B58" s="181"/>
      <c r="C58" s="55">
        <v>1246</v>
      </c>
      <c r="D58" s="56" t="s">
        <v>15</v>
      </c>
      <c r="F58" s="73">
        <v>15</v>
      </c>
      <c r="G58" s="73">
        <v>29</v>
      </c>
      <c r="H58" s="73">
        <v>15</v>
      </c>
      <c r="I58" s="73">
        <v>0</v>
      </c>
      <c r="J58" s="82">
        <v>0</v>
      </c>
      <c r="K58" s="73">
        <v>-14</v>
      </c>
      <c r="L58" s="82">
        <v>-0.48275862068965519</v>
      </c>
      <c r="M58" s="73">
        <v>27.500000000000004</v>
      </c>
      <c r="N58" s="82">
        <v>0.54545454545454541</v>
      </c>
      <c r="P58" s="73">
        <v>0</v>
      </c>
      <c r="Q58" s="73">
        <v>0</v>
      </c>
      <c r="R58" s="73">
        <v>0</v>
      </c>
      <c r="S58" s="73">
        <v>0</v>
      </c>
      <c r="T58" s="82">
        <v>0</v>
      </c>
      <c r="U58" s="73">
        <v>0</v>
      </c>
      <c r="V58" s="82">
        <v>0</v>
      </c>
      <c r="W58" s="73">
        <v>0</v>
      </c>
      <c r="X58" s="82">
        <v>0</v>
      </c>
      <c r="Z58" s="73">
        <v>17</v>
      </c>
      <c r="AA58" s="73">
        <v>25</v>
      </c>
      <c r="AB58" s="73">
        <v>28</v>
      </c>
      <c r="AC58" s="73">
        <v>11</v>
      </c>
      <c r="AD58" s="82">
        <v>0.6470588235294118</v>
      </c>
      <c r="AE58" s="73">
        <v>3</v>
      </c>
      <c r="AF58" s="82">
        <v>0.12</v>
      </c>
      <c r="AG58" s="73">
        <v>13</v>
      </c>
      <c r="AH58" s="82">
        <v>2.1538461538461537</v>
      </c>
      <c r="AJ58" s="73">
        <v>0</v>
      </c>
      <c r="AK58" s="73">
        <v>57</v>
      </c>
      <c r="AL58" s="73">
        <v>44</v>
      </c>
      <c r="AM58" s="73">
        <v>44</v>
      </c>
      <c r="AN58" s="82">
        <v>0</v>
      </c>
      <c r="AO58" s="73">
        <v>-13</v>
      </c>
      <c r="AP58" s="82">
        <v>-0.22807017543859648</v>
      </c>
      <c r="AQ58" s="73">
        <v>42</v>
      </c>
      <c r="AR58" s="82">
        <v>1.0476190476190477</v>
      </c>
      <c r="AT58" s="73">
        <v>0</v>
      </c>
      <c r="AU58" s="73">
        <v>0</v>
      </c>
      <c r="AV58" s="73">
        <v>0</v>
      </c>
      <c r="AW58" s="73">
        <v>0</v>
      </c>
      <c r="AX58" s="82">
        <v>0</v>
      </c>
      <c r="AY58" s="73">
        <v>0</v>
      </c>
      <c r="AZ58" s="82">
        <v>0</v>
      </c>
      <c r="BA58" s="73">
        <v>0</v>
      </c>
      <c r="BB58" s="82">
        <v>0</v>
      </c>
      <c r="BD58" s="73">
        <v>0</v>
      </c>
      <c r="BE58" s="73">
        <v>28</v>
      </c>
      <c r="BF58" s="73">
        <v>11</v>
      </c>
      <c r="BG58" s="73">
        <v>11</v>
      </c>
      <c r="BH58" s="82">
        <v>0</v>
      </c>
      <c r="BI58" s="73">
        <v>-17</v>
      </c>
      <c r="BJ58" s="82">
        <v>-0.6071428571428571</v>
      </c>
      <c r="BK58" s="73">
        <v>0</v>
      </c>
      <c r="BL58" s="82">
        <v>0</v>
      </c>
    </row>
    <row r="59" spans="2:64" x14ac:dyDescent="0.25">
      <c r="B59" s="181"/>
      <c r="C59" s="51" t="s">
        <v>107</v>
      </c>
      <c r="D59" s="52"/>
      <c r="F59" s="121">
        <v>52</v>
      </c>
      <c r="G59" s="121">
        <v>77</v>
      </c>
      <c r="H59" s="121">
        <v>47</v>
      </c>
      <c r="I59" s="121">
        <v>-5</v>
      </c>
      <c r="J59" s="122">
        <v>-9.6153846153846159E-2</v>
      </c>
      <c r="K59" s="121">
        <v>-30</v>
      </c>
      <c r="L59" s="122">
        <v>-0.38961038961038963</v>
      </c>
      <c r="M59" s="121">
        <v>105.5</v>
      </c>
      <c r="N59" s="122">
        <v>0.44549763033175355</v>
      </c>
      <c r="P59" s="121">
        <v>2</v>
      </c>
      <c r="Q59" s="121">
        <v>0</v>
      </c>
      <c r="R59" s="121">
        <v>1</v>
      </c>
      <c r="S59" s="121">
        <v>-1</v>
      </c>
      <c r="T59" s="122">
        <v>-0.5</v>
      </c>
      <c r="U59" s="121">
        <v>1</v>
      </c>
      <c r="V59" s="122">
        <v>0</v>
      </c>
      <c r="W59" s="121">
        <v>12</v>
      </c>
      <c r="X59" s="122">
        <v>8.3333333333333329E-2</v>
      </c>
      <c r="Z59" s="121">
        <v>30</v>
      </c>
      <c r="AA59" s="121">
        <v>39</v>
      </c>
      <c r="AB59" s="121">
        <v>28</v>
      </c>
      <c r="AC59" s="121">
        <v>-2</v>
      </c>
      <c r="AD59" s="122">
        <v>-6.6666666666666666E-2</v>
      </c>
      <c r="AE59" s="121">
        <v>-11</v>
      </c>
      <c r="AF59" s="122">
        <v>-0.28205128205128205</v>
      </c>
      <c r="AG59" s="121">
        <v>78</v>
      </c>
      <c r="AH59" s="122">
        <v>0.35897435897435898</v>
      </c>
      <c r="AJ59" s="121">
        <v>0</v>
      </c>
      <c r="AK59" s="121">
        <v>98</v>
      </c>
      <c r="AL59" s="121">
        <v>54</v>
      </c>
      <c r="AM59" s="121">
        <v>54</v>
      </c>
      <c r="AN59" s="122">
        <v>0</v>
      </c>
      <c r="AO59" s="121">
        <v>-44</v>
      </c>
      <c r="AP59" s="122">
        <v>-0.44897959183673469</v>
      </c>
      <c r="AQ59" s="121">
        <v>96</v>
      </c>
      <c r="AR59" s="122">
        <v>0.5625</v>
      </c>
      <c r="AT59" s="121">
        <v>0</v>
      </c>
      <c r="AU59" s="121">
        <v>1</v>
      </c>
      <c r="AV59" s="121">
        <v>0</v>
      </c>
      <c r="AW59" s="121">
        <v>0</v>
      </c>
      <c r="AX59" s="122">
        <v>0</v>
      </c>
      <c r="AY59" s="121">
        <v>-1</v>
      </c>
      <c r="AZ59" s="122">
        <v>-1</v>
      </c>
      <c r="BA59" s="121">
        <v>0</v>
      </c>
      <c r="BB59" s="122">
        <v>0</v>
      </c>
      <c r="BD59" s="121">
        <v>0</v>
      </c>
      <c r="BE59" s="121">
        <v>30</v>
      </c>
      <c r="BF59" s="121">
        <v>11</v>
      </c>
      <c r="BG59" s="121">
        <v>11</v>
      </c>
      <c r="BH59" s="122">
        <v>0</v>
      </c>
      <c r="BI59" s="121">
        <v>-19</v>
      </c>
      <c r="BJ59" s="122">
        <v>-0.6333333333333333</v>
      </c>
      <c r="BK59" s="121">
        <v>0</v>
      </c>
      <c r="BL59" s="122">
        <v>0</v>
      </c>
    </row>
    <row r="60" spans="2:64" ht="16.5" x14ac:dyDescent="0.25">
      <c r="B60" s="180" t="s">
        <v>213</v>
      </c>
      <c r="C60" s="55">
        <v>1182</v>
      </c>
      <c r="D60" s="56" t="s">
        <v>50</v>
      </c>
      <c r="F60" s="73">
        <v>13</v>
      </c>
      <c r="G60" s="73">
        <v>30</v>
      </c>
      <c r="H60" s="73">
        <v>32</v>
      </c>
      <c r="I60" s="73">
        <v>19</v>
      </c>
      <c r="J60" s="82">
        <v>1.4615384615384615</v>
      </c>
      <c r="K60" s="73">
        <v>2</v>
      </c>
      <c r="L60" s="82">
        <v>6.6666666666666666E-2</v>
      </c>
      <c r="M60" s="73">
        <v>42</v>
      </c>
      <c r="N60" s="82">
        <v>0.76190476190476186</v>
      </c>
      <c r="P60" s="73">
        <v>0</v>
      </c>
      <c r="Q60" s="73">
        <v>0</v>
      </c>
      <c r="R60" s="73">
        <v>0</v>
      </c>
      <c r="S60" s="73">
        <v>0</v>
      </c>
      <c r="T60" s="82">
        <v>0</v>
      </c>
      <c r="U60" s="73">
        <v>0</v>
      </c>
      <c r="V60" s="82">
        <v>0</v>
      </c>
      <c r="W60" s="73">
        <v>0</v>
      </c>
      <c r="X60" s="82">
        <v>0</v>
      </c>
      <c r="Z60" s="73">
        <v>2</v>
      </c>
      <c r="AA60" s="73">
        <v>4</v>
      </c>
      <c r="AB60" s="73">
        <v>1</v>
      </c>
      <c r="AC60" s="73">
        <v>-1</v>
      </c>
      <c r="AD60" s="82">
        <v>-0.5</v>
      </c>
      <c r="AE60" s="73">
        <v>-3</v>
      </c>
      <c r="AF60" s="82">
        <v>-0.75</v>
      </c>
      <c r="AG60" s="73">
        <v>13</v>
      </c>
      <c r="AH60" s="82">
        <v>7.6923076923076927E-2</v>
      </c>
      <c r="AJ60" s="73">
        <v>0</v>
      </c>
      <c r="AK60" s="73">
        <v>30</v>
      </c>
      <c r="AL60" s="73">
        <v>21</v>
      </c>
      <c r="AM60" s="73">
        <v>21</v>
      </c>
      <c r="AN60" s="82">
        <v>0</v>
      </c>
      <c r="AO60" s="73">
        <v>-9</v>
      </c>
      <c r="AP60" s="82">
        <v>-0.3</v>
      </c>
      <c r="AQ60" s="73">
        <v>25</v>
      </c>
      <c r="AR60" s="82">
        <v>0.84</v>
      </c>
      <c r="AT60" s="73">
        <v>0</v>
      </c>
      <c r="AU60" s="73">
        <v>0</v>
      </c>
      <c r="AV60" s="73">
        <v>0</v>
      </c>
      <c r="AW60" s="73">
        <v>0</v>
      </c>
      <c r="AX60" s="82">
        <v>0</v>
      </c>
      <c r="AY60" s="73">
        <v>0</v>
      </c>
      <c r="AZ60" s="82">
        <v>0</v>
      </c>
      <c r="BA60" s="73">
        <v>0</v>
      </c>
      <c r="BB60" s="82">
        <v>0</v>
      </c>
      <c r="BD60" s="73">
        <v>0</v>
      </c>
      <c r="BE60" s="73">
        <v>5</v>
      </c>
      <c r="BF60" s="73">
        <v>3</v>
      </c>
      <c r="BG60" s="73">
        <v>3</v>
      </c>
      <c r="BH60" s="82">
        <v>0</v>
      </c>
      <c r="BI60" s="73">
        <v>-2</v>
      </c>
      <c r="BJ60" s="82">
        <v>-0.4</v>
      </c>
      <c r="BK60" s="73">
        <v>0</v>
      </c>
      <c r="BL60" s="82">
        <v>0</v>
      </c>
    </row>
    <row r="61" spans="2:64" ht="16.5" customHeight="1" x14ac:dyDescent="0.25">
      <c r="B61" s="181"/>
      <c r="C61" s="55">
        <v>1183</v>
      </c>
      <c r="D61" s="56" t="s">
        <v>54</v>
      </c>
      <c r="F61" s="73">
        <v>20</v>
      </c>
      <c r="G61" s="73">
        <v>14</v>
      </c>
      <c r="H61" s="73">
        <v>10</v>
      </c>
      <c r="I61" s="73">
        <v>-10</v>
      </c>
      <c r="J61" s="82">
        <v>-0.5</v>
      </c>
      <c r="K61" s="73">
        <v>-4</v>
      </c>
      <c r="L61" s="82">
        <v>-0.2857142857142857</v>
      </c>
      <c r="M61" s="73">
        <v>21</v>
      </c>
      <c r="N61" s="82">
        <v>0.47619047619047616</v>
      </c>
      <c r="P61" s="73">
        <v>0</v>
      </c>
      <c r="Q61" s="73">
        <v>0</v>
      </c>
      <c r="R61" s="73">
        <v>0</v>
      </c>
      <c r="S61" s="73">
        <v>0</v>
      </c>
      <c r="T61" s="82">
        <v>0</v>
      </c>
      <c r="U61" s="73">
        <v>0</v>
      </c>
      <c r="V61" s="82">
        <v>0</v>
      </c>
      <c r="W61" s="73">
        <v>0</v>
      </c>
      <c r="X61" s="82">
        <v>0</v>
      </c>
      <c r="Z61" s="73">
        <v>0</v>
      </c>
      <c r="AA61" s="73">
        <v>4</v>
      </c>
      <c r="AB61" s="73">
        <v>3</v>
      </c>
      <c r="AC61" s="73">
        <v>3</v>
      </c>
      <c r="AD61" s="82">
        <v>0</v>
      </c>
      <c r="AE61" s="73">
        <v>-1</v>
      </c>
      <c r="AF61" s="82">
        <v>-0.25</v>
      </c>
      <c r="AG61" s="73">
        <v>13</v>
      </c>
      <c r="AH61" s="82">
        <v>0.23076923076923078</v>
      </c>
      <c r="AJ61" s="73">
        <v>0</v>
      </c>
      <c r="AK61" s="73">
        <v>17</v>
      </c>
      <c r="AL61" s="73">
        <v>15</v>
      </c>
      <c r="AM61" s="73">
        <v>15</v>
      </c>
      <c r="AN61" s="82">
        <v>0</v>
      </c>
      <c r="AO61" s="73">
        <v>-2</v>
      </c>
      <c r="AP61" s="82">
        <v>-0.11764705882352941</v>
      </c>
      <c r="AQ61" s="73">
        <v>13</v>
      </c>
      <c r="AR61" s="82">
        <v>1.1538461538461537</v>
      </c>
      <c r="AT61" s="73">
        <v>0</v>
      </c>
      <c r="AU61" s="73">
        <v>0</v>
      </c>
      <c r="AV61" s="73">
        <v>0</v>
      </c>
      <c r="AW61" s="73">
        <v>0</v>
      </c>
      <c r="AX61" s="82">
        <v>0</v>
      </c>
      <c r="AY61" s="73">
        <v>0</v>
      </c>
      <c r="AZ61" s="82">
        <v>0</v>
      </c>
      <c r="BA61" s="73">
        <v>0</v>
      </c>
      <c r="BB61" s="82">
        <v>0</v>
      </c>
      <c r="BD61" s="73">
        <v>0</v>
      </c>
      <c r="BE61" s="73">
        <v>2</v>
      </c>
      <c r="BF61" s="73">
        <v>3</v>
      </c>
      <c r="BG61" s="73">
        <v>3</v>
      </c>
      <c r="BH61" s="82">
        <v>0</v>
      </c>
      <c r="BI61" s="73">
        <v>1</v>
      </c>
      <c r="BJ61" s="82">
        <v>0.5</v>
      </c>
      <c r="BK61" s="73">
        <v>0</v>
      </c>
      <c r="BL61" s="82">
        <v>0</v>
      </c>
    </row>
    <row r="62" spans="2:64" ht="16.5" x14ac:dyDescent="0.25">
      <c r="B62" s="181"/>
      <c r="C62" s="55">
        <v>1187</v>
      </c>
      <c r="D62" s="56" t="s">
        <v>135</v>
      </c>
      <c r="F62" s="73">
        <v>27</v>
      </c>
      <c r="G62" s="73">
        <v>57</v>
      </c>
      <c r="H62" s="73">
        <v>41</v>
      </c>
      <c r="I62" s="73">
        <v>14</v>
      </c>
      <c r="J62" s="82">
        <v>0.51851851851851849</v>
      </c>
      <c r="K62" s="73">
        <v>-16</v>
      </c>
      <c r="L62" s="82">
        <v>-0.2807017543859649</v>
      </c>
      <c r="M62" s="73">
        <v>46.2</v>
      </c>
      <c r="N62" s="82">
        <v>0.88744588744588737</v>
      </c>
      <c r="P62" s="73">
        <v>0</v>
      </c>
      <c r="Q62" s="73">
        <v>0</v>
      </c>
      <c r="R62" s="73">
        <v>0</v>
      </c>
      <c r="S62" s="73">
        <v>0</v>
      </c>
      <c r="T62" s="82">
        <v>0</v>
      </c>
      <c r="U62" s="73">
        <v>0</v>
      </c>
      <c r="V62" s="82">
        <v>0</v>
      </c>
      <c r="W62" s="73">
        <v>3</v>
      </c>
      <c r="X62" s="82">
        <v>0</v>
      </c>
      <c r="Z62" s="73">
        <v>2</v>
      </c>
      <c r="AA62" s="73">
        <v>4</v>
      </c>
      <c r="AB62" s="73">
        <v>8</v>
      </c>
      <c r="AC62" s="73">
        <v>6</v>
      </c>
      <c r="AD62" s="82">
        <v>3</v>
      </c>
      <c r="AE62" s="73">
        <v>4</v>
      </c>
      <c r="AF62" s="82">
        <v>1</v>
      </c>
      <c r="AG62" s="73">
        <v>13</v>
      </c>
      <c r="AH62" s="82">
        <v>0.61538461538461542</v>
      </c>
      <c r="AJ62" s="73">
        <v>0</v>
      </c>
      <c r="AK62" s="73">
        <v>61</v>
      </c>
      <c r="AL62" s="73">
        <v>40</v>
      </c>
      <c r="AM62" s="73">
        <v>40</v>
      </c>
      <c r="AN62" s="82">
        <v>0</v>
      </c>
      <c r="AO62" s="73">
        <v>-21</v>
      </c>
      <c r="AP62" s="82">
        <v>-0.34426229508196721</v>
      </c>
      <c r="AQ62" s="73">
        <v>45</v>
      </c>
      <c r="AR62" s="82">
        <v>0.88888888888888884</v>
      </c>
      <c r="AT62" s="73">
        <v>0</v>
      </c>
      <c r="AU62" s="73">
        <v>2</v>
      </c>
      <c r="AV62" s="73">
        <v>0</v>
      </c>
      <c r="AW62" s="73">
        <v>0</v>
      </c>
      <c r="AX62" s="82">
        <v>0</v>
      </c>
      <c r="AY62" s="73">
        <v>-2</v>
      </c>
      <c r="AZ62" s="82">
        <v>-1</v>
      </c>
      <c r="BA62" s="73">
        <v>0</v>
      </c>
      <c r="BB62" s="82">
        <v>0</v>
      </c>
      <c r="BD62" s="73">
        <v>0</v>
      </c>
      <c r="BE62" s="73">
        <v>6</v>
      </c>
      <c r="BF62" s="73">
        <v>3</v>
      </c>
      <c r="BG62" s="73">
        <v>3</v>
      </c>
      <c r="BH62" s="82">
        <v>0</v>
      </c>
      <c r="BI62" s="73">
        <v>-3</v>
      </c>
      <c r="BJ62" s="82">
        <v>-0.5</v>
      </c>
      <c r="BK62" s="73">
        <v>0</v>
      </c>
      <c r="BL62" s="82">
        <v>0</v>
      </c>
    </row>
    <row r="63" spans="2:64" x14ac:dyDescent="0.25">
      <c r="B63" s="182"/>
      <c r="C63" s="58" t="s">
        <v>107</v>
      </c>
      <c r="D63" s="52"/>
      <c r="F63" s="121">
        <v>60</v>
      </c>
      <c r="G63" s="121">
        <v>101</v>
      </c>
      <c r="H63" s="121">
        <v>83</v>
      </c>
      <c r="I63" s="121">
        <v>23</v>
      </c>
      <c r="J63" s="122">
        <v>0.38333333333333336</v>
      </c>
      <c r="K63" s="121">
        <v>-18</v>
      </c>
      <c r="L63" s="122">
        <v>-0.17821782178217821</v>
      </c>
      <c r="M63" s="121">
        <v>109.2</v>
      </c>
      <c r="N63" s="122">
        <v>0.76007326007326004</v>
      </c>
      <c r="P63" s="121">
        <v>0</v>
      </c>
      <c r="Q63" s="121">
        <v>0</v>
      </c>
      <c r="R63" s="121">
        <v>0</v>
      </c>
      <c r="S63" s="121">
        <v>0</v>
      </c>
      <c r="T63" s="122">
        <v>0</v>
      </c>
      <c r="U63" s="121">
        <v>0</v>
      </c>
      <c r="V63" s="122">
        <v>0</v>
      </c>
      <c r="W63" s="121">
        <v>3</v>
      </c>
      <c r="X63" s="122">
        <v>0</v>
      </c>
      <c r="Z63" s="121">
        <v>4</v>
      </c>
      <c r="AA63" s="121">
        <v>12</v>
      </c>
      <c r="AB63" s="121">
        <v>12</v>
      </c>
      <c r="AC63" s="121">
        <v>8</v>
      </c>
      <c r="AD63" s="122">
        <v>2</v>
      </c>
      <c r="AE63" s="121">
        <v>0</v>
      </c>
      <c r="AF63" s="122">
        <v>0</v>
      </c>
      <c r="AG63" s="121">
        <v>39</v>
      </c>
      <c r="AH63" s="122">
        <v>0.30769230769230771</v>
      </c>
      <c r="AJ63" s="121">
        <v>0</v>
      </c>
      <c r="AK63" s="121">
        <v>108</v>
      </c>
      <c r="AL63" s="121">
        <v>76</v>
      </c>
      <c r="AM63" s="121">
        <v>76</v>
      </c>
      <c r="AN63" s="122">
        <v>0</v>
      </c>
      <c r="AO63" s="121">
        <v>-32</v>
      </c>
      <c r="AP63" s="122">
        <v>-0.29629629629629628</v>
      </c>
      <c r="AQ63" s="121">
        <v>83</v>
      </c>
      <c r="AR63" s="122">
        <v>0.91566265060240959</v>
      </c>
      <c r="AT63" s="121">
        <v>0</v>
      </c>
      <c r="AU63" s="121">
        <v>2</v>
      </c>
      <c r="AV63" s="121">
        <v>0</v>
      </c>
      <c r="AW63" s="121">
        <v>0</v>
      </c>
      <c r="AX63" s="122">
        <v>0</v>
      </c>
      <c r="AY63" s="121">
        <v>-2</v>
      </c>
      <c r="AZ63" s="122">
        <v>-1</v>
      </c>
      <c r="BA63" s="121">
        <v>0</v>
      </c>
      <c r="BB63" s="122">
        <v>0</v>
      </c>
      <c r="BD63" s="121">
        <v>0</v>
      </c>
      <c r="BE63" s="121">
        <v>13</v>
      </c>
      <c r="BF63" s="121">
        <v>9</v>
      </c>
      <c r="BG63" s="121">
        <v>9</v>
      </c>
      <c r="BH63" s="122">
        <v>0</v>
      </c>
      <c r="BI63" s="121">
        <v>-4</v>
      </c>
      <c r="BJ63" s="122">
        <v>-0.30769230769230771</v>
      </c>
      <c r="BK63" s="121">
        <v>0</v>
      </c>
      <c r="BL63" s="122">
        <v>0</v>
      </c>
    </row>
    <row r="64" spans="2:64" ht="16.5" x14ac:dyDescent="0.25">
      <c r="B64" s="180" t="s">
        <v>214</v>
      </c>
      <c r="C64" s="55">
        <v>1070</v>
      </c>
      <c r="D64" s="56" t="s">
        <v>116</v>
      </c>
      <c r="F64" s="73">
        <v>17</v>
      </c>
      <c r="G64" s="73">
        <v>29</v>
      </c>
      <c r="H64" s="73">
        <v>8</v>
      </c>
      <c r="I64" s="73">
        <v>-9</v>
      </c>
      <c r="J64" s="82">
        <v>-0.52941176470588236</v>
      </c>
      <c r="K64" s="73">
        <v>-21</v>
      </c>
      <c r="L64" s="82">
        <v>-0.72413793103448276</v>
      </c>
      <c r="M64" s="73">
        <v>13</v>
      </c>
      <c r="N64" s="82">
        <v>0.61538461538461542</v>
      </c>
      <c r="P64" s="73">
        <v>0</v>
      </c>
      <c r="Q64" s="73">
        <v>0</v>
      </c>
      <c r="R64" s="73">
        <v>0</v>
      </c>
      <c r="S64" s="73">
        <v>0</v>
      </c>
      <c r="T64" s="82">
        <v>0</v>
      </c>
      <c r="U64" s="73">
        <v>0</v>
      </c>
      <c r="V64" s="82">
        <v>0</v>
      </c>
      <c r="W64" s="73">
        <v>0</v>
      </c>
      <c r="X64" s="82">
        <v>0</v>
      </c>
      <c r="Z64" s="73">
        <v>3</v>
      </c>
      <c r="AA64" s="73">
        <v>6</v>
      </c>
      <c r="AB64" s="73">
        <v>1</v>
      </c>
      <c r="AC64" s="73">
        <v>-2</v>
      </c>
      <c r="AD64" s="82">
        <v>-0.66666666666666663</v>
      </c>
      <c r="AE64" s="73">
        <v>-5</v>
      </c>
      <c r="AF64" s="82">
        <v>-0.83333333333333337</v>
      </c>
      <c r="AG64" s="73">
        <v>13</v>
      </c>
      <c r="AH64" s="82">
        <v>7.6923076923076927E-2</v>
      </c>
      <c r="AJ64" s="73">
        <v>0</v>
      </c>
      <c r="AK64" s="73">
        <v>13</v>
      </c>
      <c r="AL64" s="73">
        <v>2</v>
      </c>
      <c r="AM64" s="73">
        <v>2</v>
      </c>
      <c r="AN64" s="82">
        <v>0</v>
      </c>
      <c r="AO64" s="73">
        <v>-11</v>
      </c>
      <c r="AP64" s="82">
        <v>-0.84615384615384615</v>
      </c>
      <c r="AQ64" s="73">
        <v>18</v>
      </c>
      <c r="AR64" s="82">
        <v>0.1111111111111111</v>
      </c>
      <c r="AT64" s="73">
        <v>0</v>
      </c>
      <c r="AU64" s="73">
        <v>0</v>
      </c>
      <c r="AV64" s="73">
        <v>0</v>
      </c>
      <c r="AW64" s="73">
        <v>0</v>
      </c>
      <c r="AX64" s="82">
        <v>0</v>
      </c>
      <c r="AY64" s="73">
        <v>0</v>
      </c>
      <c r="AZ64" s="82">
        <v>0</v>
      </c>
      <c r="BA64" s="73">
        <v>0</v>
      </c>
      <c r="BB64" s="82">
        <v>0</v>
      </c>
      <c r="BD64" s="73">
        <v>0</v>
      </c>
      <c r="BE64" s="73">
        <v>4</v>
      </c>
      <c r="BF64" s="73">
        <v>2</v>
      </c>
      <c r="BG64" s="73">
        <v>2</v>
      </c>
      <c r="BH64" s="82">
        <v>0</v>
      </c>
      <c r="BI64" s="73">
        <v>-2</v>
      </c>
      <c r="BJ64" s="82">
        <v>-0.5</v>
      </c>
      <c r="BK64" s="73">
        <v>0</v>
      </c>
      <c r="BL64" s="82">
        <v>0</v>
      </c>
    </row>
    <row r="65" spans="1:64" ht="16.5" customHeight="1" x14ac:dyDescent="0.25">
      <c r="B65" s="182"/>
      <c r="C65" s="58" t="s">
        <v>107</v>
      </c>
      <c r="D65" s="52"/>
      <c r="F65" s="121">
        <v>17</v>
      </c>
      <c r="G65" s="121">
        <v>29</v>
      </c>
      <c r="H65" s="121">
        <v>8</v>
      </c>
      <c r="I65" s="121">
        <v>-9</v>
      </c>
      <c r="J65" s="122">
        <v>-0.52941176470588236</v>
      </c>
      <c r="K65" s="121">
        <v>-21</v>
      </c>
      <c r="L65" s="122">
        <v>-0.72413793103448276</v>
      </c>
      <c r="M65" s="121">
        <v>13</v>
      </c>
      <c r="N65" s="122">
        <v>0.61538461538461542</v>
      </c>
      <c r="P65" s="121">
        <v>0</v>
      </c>
      <c r="Q65" s="121">
        <v>0</v>
      </c>
      <c r="R65" s="121">
        <v>0</v>
      </c>
      <c r="S65" s="121">
        <v>0</v>
      </c>
      <c r="T65" s="122">
        <v>0</v>
      </c>
      <c r="U65" s="121">
        <v>0</v>
      </c>
      <c r="V65" s="122">
        <v>0</v>
      </c>
      <c r="W65" s="121">
        <v>0</v>
      </c>
      <c r="X65" s="122">
        <v>0</v>
      </c>
      <c r="Z65" s="121">
        <v>0</v>
      </c>
      <c r="AA65" s="121">
        <v>6</v>
      </c>
      <c r="AB65" s="121">
        <v>1</v>
      </c>
      <c r="AC65" s="121">
        <v>1</v>
      </c>
      <c r="AD65" s="122">
        <v>0</v>
      </c>
      <c r="AE65" s="121">
        <v>-5</v>
      </c>
      <c r="AF65" s="122">
        <v>-0.83333333333333337</v>
      </c>
      <c r="AG65" s="121">
        <v>13</v>
      </c>
      <c r="AH65" s="122">
        <v>7.6923076923076927E-2</v>
      </c>
      <c r="AJ65" s="121">
        <v>0</v>
      </c>
      <c r="AK65" s="121">
        <v>13</v>
      </c>
      <c r="AL65" s="121">
        <v>2</v>
      </c>
      <c r="AM65" s="121">
        <v>2</v>
      </c>
      <c r="AN65" s="122">
        <v>0</v>
      </c>
      <c r="AO65" s="121">
        <v>-11</v>
      </c>
      <c r="AP65" s="122">
        <v>-0.84615384615384615</v>
      </c>
      <c r="AQ65" s="121">
        <v>18</v>
      </c>
      <c r="AR65" s="122">
        <v>0.1111111111111111</v>
      </c>
      <c r="AT65" s="121">
        <v>0</v>
      </c>
      <c r="AU65" s="121">
        <v>0</v>
      </c>
      <c r="AV65" s="121">
        <v>0</v>
      </c>
      <c r="AW65" s="121">
        <v>0</v>
      </c>
      <c r="AX65" s="122">
        <v>0</v>
      </c>
      <c r="AY65" s="121">
        <v>0</v>
      </c>
      <c r="AZ65" s="122">
        <v>0</v>
      </c>
      <c r="BA65" s="121">
        <v>0</v>
      </c>
      <c r="BB65" s="122">
        <v>0</v>
      </c>
      <c r="BD65" s="121">
        <v>0</v>
      </c>
      <c r="BE65" s="121">
        <v>4</v>
      </c>
      <c r="BF65" s="121">
        <v>2</v>
      </c>
      <c r="BG65" s="121">
        <v>2</v>
      </c>
      <c r="BH65" s="122">
        <v>0</v>
      </c>
      <c r="BI65" s="121">
        <v>-2</v>
      </c>
      <c r="BJ65" s="122">
        <v>-0.5</v>
      </c>
      <c r="BK65" s="121">
        <v>0</v>
      </c>
      <c r="BL65" s="122">
        <v>0</v>
      </c>
    </row>
    <row r="66" spans="1:64" ht="17.25" x14ac:dyDescent="0.25">
      <c r="A66" s="10"/>
      <c r="B66" s="168" t="s">
        <v>217</v>
      </c>
      <c r="C66" s="169"/>
      <c r="D66" s="170"/>
      <c r="E66" s="59"/>
      <c r="F66" s="78">
        <v>889</v>
      </c>
      <c r="G66" s="78">
        <v>948</v>
      </c>
      <c r="H66" s="78">
        <v>588</v>
      </c>
      <c r="I66" s="78">
        <v>-301</v>
      </c>
      <c r="J66" s="87">
        <v>-0.33858267716535434</v>
      </c>
      <c r="K66" s="78">
        <v>-360</v>
      </c>
      <c r="L66" s="87">
        <v>-0.379746835443038</v>
      </c>
      <c r="M66" s="78">
        <v>1252</v>
      </c>
      <c r="N66" s="89">
        <v>0.46964856230031948</v>
      </c>
      <c r="P66" s="78">
        <v>6</v>
      </c>
      <c r="Q66" s="78">
        <v>53</v>
      </c>
      <c r="R66" s="78">
        <v>20</v>
      </c>
      <c r="S66" s="78">
        <v>14</v>
      </c>
      <c r="T66" s="87">
        <v>2.3333333333333335</v>
      </c>
      <c r="U66" s="78">
        <v>-33</v>
      </c>
      <c r="V66" s="87">
        <v>-0.62264150943396224</v>
      </c>
      <c r="W66" s="78">
        <v>95</v>
      </c>
      <c r="X66" s="89">
        <v>0.21052631578947367</v>
      </c>
      <c r="Z66" s="78">
        <v>185</v>
      </c>
      <c r="AA66" s="78">
        <v>224</v>
      </c>
      <c r="AB66" s="78">
        <v>154</v>
      </c>
      <c r="AC66" s="78">
        <v>-31</v>
      </c>
      <c r="AD66" s="87">
        <v>-0.16756756756756758</v>
      </c>
      <c r="AE66" s="78">
        <v>-70</v>
      </c>
      <c r="AF66" s="87">
        <v>-0.3125</v>
      </c>
      <c r="AG66" s="78">
        <v>351</v>
      </c>
      <c r="AH66" s="89">
        <v>0.43874643874643876</v>
      </c>
      <c r="AJ66" s="78">
        <v>0</v>
      </c>
      <c r="AK66" s="78">
        <v>846</v>
      </c>
      <c r="AL66" s="78">
        <v>543</v>
      </c>
      <c r="AM66" s="78">
        <v>543</v>
      </c>
      <c r="AN66" s="87">
        <v>0</v>
      </c>
      <c r="AO66" s="78">
        <v>-303</v>
      </c>
      <c r="AP66" s="87">
        <v>-0.35815602836879434</v>
      </c>
      <c r="AQ66" s="78">
        <v>746</v>
      </c>
      <c r="AR66" s="89">
        <v>0.72788203753351211</v>
      </c>
      <c r="AT66" s="78">
        <v>0</v>
      </c>
      <c r="AU66" s="78">
        <v>37</v>
      </c>
      <c r="AV66" s="78">
        <v>38</v>
      </c>
      <c r="AW66" s="78">
        <v>38</v>
      </c>
      <c r="AX66" s="87">
        <v>0</v>
      </c>
      <c r="AY66" s="78">
        <v>1</v>
      </c>
      <c r="AZ66" s="87">
        <v>2.7027027027027029E-2</v>
      </c>
      <c r="BA66" s="78">
        <v>0</v>
      </c>
      <c r="BB66" s="89">
        <v>0</v>
      </c>
      <c r="BD66" s="78">
        <v>0</v>
      </c>
      <c r="BE66" s="78">
        <v>140</v>
      </c>
      <c r="BF66" s="78">
        <v>108</v>
      </c>
      <c r="BG66" s="78">
        <v>108</v>
      </c>
      <c r="BH66" s="87">
        <v>0</v>
      </c>
      <c r="BI66" s="78">
        <v>-32</v>
      </c>
      <c r="BJ66" s="87">
        <v>-0.22857142857142856</v>
      </c>
      <c r="BK66" s="78">
        <v>0</v>
      </c>
      <c r="BL66" s="89">
        <v>0</v>
      </c>
    </row>
    <row r="68" spans="1:64" ht="16.5" x14ac:dyDescent="0.25">
      <c r="B68" s="94" t="s">
        <v>226</v>
      </c>
      <c r="C68" s="95">
        <v>1266</v>
      </c>
      <c r="D68" s="96" t="s">
        <v>143</v>
      </c>
      <c r="F68" s="97">
        <v>2</v>
      </c>
      <c r="G68" s="97">
        <v>5</v>
      </c>
      <c r="H68" s="97">
        <v>0</v>
      </c>
      <c r="I68" s="97">
        <v>-2</v>
      </c>
      <c r="J68" s="98">
        <v>-1</v>
      </c>
      <c r="K68" s="97">
        <v>-5</v>
      </c>
      <c r="L68" s="98">
        <v>-1</v>
      </c>
      <c r="M68" s="97">
        <v>0</v>
      </c>
      <c r="N68" s="99">
        <v>0</v>
      </c>
      <c r="O68" s="100"/>
      <c r="P68" s="97">
        <v>0</v>
      </c>
      <c r="Q68" s="97">
        <v>0</v>
      </c>
      <c r="R68" s="97">
        <v>0</v>
      </c>
      <c r="S68" s="97">
        <v>0</v>
      </c>
      <c r="T68" s="98">
        <v>0</v>
      </c>
      <c r="U68" s="97">
        <v>0</v>
      </c>
      <c r="V68" s="98">
        <v>0</v>
      </c>
      <c r="W68" s="97">
        <v>0</v>
      </c>
      <c r="X68" s="99">
        <v>0</v>
      </c>
      <c r="Y68" s="100"/>
      <c r="Z68" s="97">
        <v>0</v>
      </c>
      <c r="AA68" s="97">
        <v>0</v>
      </c>
      <c r="AB68" s="97">
        <v>0</v>
      </c>
      <c r="AC68" s="97">
        <v>0</v>
      </c>
      <c r="AD68" s="98">
        <v>0</v>
      </c>
      <c r="AE68" s="97">
        <v>0</v>
      </c>
      <c r="AF68" s="98">
        <v>0</v>
      </c>
      <c r="AG68" s="97">
        <v>0</v>
      </c>
      <c r="AH68" s="99">
        <v>0</v>
      </c>
      <c r="AI68" s="100"/>
      <c r="AJ68" s="97">
        <v>0</v>
      </c>
      <c r="AK68" s="97">
        <v>0</v>
      </c>
      <c r="AL68" s="97">
        <v>0</v>
      </c>
      <c r="AM68" s="97">
        <v>0</v>
      </c>
      <c r="AN68" s="98">
        <v>0</v>
      </c>
      <c r="AO68" s="97">
        <v>0</v>
      </c>
      <c r="AP68" s="98">
        <v>0</v>
      </c>
      <c r="AQ68" s="97">
        <v>0</v>
      </c>
      <c r="AR68" s="99">
        <v>0</v>
      </c>
      <c r="AS68" s="100"/>
      <c r="AT68" s="97">
        <v>0</v>
      </c>
      <c r="AU68" s="97">
        <v>0</v>
      </c>
      <c r="AV68" s="97">
        <v>0</v>
      </c>
      <c r="AW68" s="97">
        <v>0</v>
      </c>
      <c r="AX68" s="98">
        <v>0</v>
      </c>
      <c r="AY68" s="97">
        <v>0</v>
      </c>
      <c r="AZ68" s="98">
        <v>0</v>
      </c>
      <c r="BA68" s="97">
        <v>0</v>
      </c>
      <c r="BB68" s="99">
        <v>0</v>
      </c>
      <c r="BC68" s="100"/>
      <c r="BD68" s="97">
        <v>0</v>
      </c>
      <c r="BE68" s="97">
        <v>0</v>
      </c>
      <c r="BF68" s="97">
        <v>0</v>
      </c>
      <c r="BG68" s="97">
        <v>0</v>
      </c>
      <c r="BH68" s="98">
        <v>0</v>
      </c>
      <c r="BI68" s="97">
        <v>0</v>
      </c>
      <c r="BJ68" s="98">
        <v>0</v>
      </c>
      <c r="BK68" s="97">
        <v>0</v>
      </c>
      <c r="BL68" s="99">
        <v>0</v>
      </c>
    </row>
  </sheetData>
  <mergeCells count="31">
    <mergeCell ref="B17:D17"/>
    <mergeCell ref="B48:B52"/>
    <mergeCell ref="B53:B59"/>
    <mergeCell ref="B60:B63"/>
    <mergeCell ref="B64:B65"/>
    <mergeCell ref="B21:B26"/>
    <mergeCell ref="B27:B30"/>
    <mergeCell ref="B31:B34"/>
    <mergeCell ref="B35:B40"/>
    <mergeCell ref="B41:B47"/>
    <mergeCell ref="B5:C5"/>
    <mergeCell ref="F6:N6"/>
    <mergeCell ref="P6:X6"/>
    <mergeCell ref="Z6:AH6"/>
    <mergeCell ref="AJ6:AR6"/>
    <mergeCell ref="B66:D66"/>
    <mergeCell ref="B2:BL3"/>
    <mergeCell ref="B4:BL4"/>
    <mergeCell ref="B15:D15"/>
    <mergeCell ref="B16:D16"/>
    <mergeCell ref="B18:D18"/>
    <mergeCell ref="B19:D19"/>
    <mergeCell ref="B9:D9"/>
    <mergeCell ref="B10:D10"/>
    <mergeCell ref="B11:D11"/>
    <mergeCell ref="B12:D12"/>
    <mergeCell ref="B13:D13"/>
    <mergeCell ref="B14:D14"/>
    <mergeCell ref="AT6:BB6"/>
    <mergeCell ref="BD6:BL6"/>
    <mergeCell ref="B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M177"/>
  <sheetViews>
    <sheetView showGridLines="0" tabSelected="1" topLeftCell="C1" zoomScale="78" zoomScaleNormal="78" workbookViewId="0">
      <selection activeCell="D5" sqref="D5"/>
    </sheetView>
  </sheetViews>
  <sheetFormatPr baseColWidth="10" defaultColWidth="9.85546875" defaultRowHeight="15" x14ac:dyDescent="0.25"/>
  <cols>
    <col min="1" max="1" width="6" style="15" bestFit="1" customWidth="1"/>
    <col min="2" max="2" width="46.140625" style="25" bestFit="1" customWidth="1"/>
    <col min="3" max="3" width="17.140625" style="20" customWidth="1"/>
    <col min="4" max="4" width="31.7109375" style="25" customWidth="1"/>
    <col min="5" max="5" width="9.7109375" style="7" customWidth="1"/>
    <col min="6" max="6" width="9.28515625" style="7" bestFit="1" customWidth="1"/>
    <col min="7" max="12" width="18.7109375" style="2" customWidth="1"/>
    <col min="13" max="13" width="18" style="2" hidden="1" customWidth="1"/>
    <col min="14" max="16384" width="9.85546875" style="2"/>
  </cols>
  <sheetData>
    <row r="1" spans="1:13" x14ac:dyDescent="0.25">
      <c r="B1" s="22"/>
      <c r="C1" s="17"/>
      <c r="D1" s="22"/>
      <c r="E1" s="3"/>
      <c r="F1" s="3"/>
    </row>
    <row r="2" spans="1:13" ht="17.25" customHeight="1" x14ac:dyDescent="0.25">
      <c r="B2" s="187" t="s">
        <v>191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3" ht="17.25" customHeight="1" x14ac:dyDescent="0.25"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3" x14ac:dyDescent="0.25">
      <c r="B4" s="23"/>
      <c r="C4" s="18"/>
      <c r="D4" s="23"/>
      <c r="E4" s="6"/>
      <c r="F4" s="6"/>
      <c r="G4" s="5"/>
      <c r="H4" s="5"/>
      <c r="I4" s="5"/>
      <c r="J4" s="5"/>
    </row>
    <row r="5" spans="1:13" x14ac:dyDescent="0.25">
      <c r="B5" s="24"/>
      <c r="C5" s="19"/>
      <c r="D5" s="24"/>
      <c r="E5" s="16"/>
      <c r="F5" s="16"/>
    </row>
    <row r="6" spans="1:13" s="4" customFormat="1" ht="18.75" x14ac:dyDescent="0.25">
      <c r="A6" s="112"/>
      <c r="B6" s="32" t="s">
        <v>1</v>
      </c>
      <c r="C6" s="111" t="s">
        <v>2</v>
      </c>
      <c r="D6" s="32" t="s">
        <v>3</v>
      </c>
      <c r="E6" s="32" t="s">
        <v>4</v>
      </c>
      <c r="F6" s="32" t="s">
        <v>108</v>
      </c>
      <c r="G6" s="32" t="s">
        <v>186</v>
      </c>
      <c r="H6" s="32" t="s">
        <v>187</v>
      </c>
      <c r="I6" s="32" t="s">
        <v>218</v>
      </c>
      <c r="J6" s="32" t="s">
        <v>0</v>
      </c>
      <c r="K6" s="32" t="s">
        <v>149</v>
      </c>
      <c r="L6" s="32" t="s">
        <v>150</v>
      </c>
      <c r="M6" s="4" t="e">
        <v>#N/A</v>
      </c>
    </row>
    <row r="7" spans="1:13" s="31" customFormat="1" ht="16.5" x14ac:dyDescent="0.25">
      <c r="A7" s="113"/>
      <c r="B7" s="130" t="s">
        <v>143</v>
      </c>
      <c r="C7" s="131">
        <v>890206611</v>
      </c>
      <c r="D7" s="131" t="s">
        <v>145</v>
      </c>
      <c r="E7" s="131">
        <v>1269</v>
      </c>
      <c r="F7" s="33">
        <v>14</v>
      </c>
      <c r="G7" s="33">
        <v>2</v>
      </c>
      <c r="H7" s="33">
        <v>0</v>
      </c>
      <c r="I7" s="33">
        <v>0</v>
      </c>
      <c r="J7" s="33">
        <v>1</v>
      </c>
      <c r="K7" s="33">
        <v>0</v>
      </c>
      <c r="L7" s="33">
        <v>11</v>
      </c>
      <c r="M7" s="4">
        <v>1120563108</v>
      </c>
    </row>
    <row r="8" spans="1:13" s="31" customFormat="1" ht="16.5" x14ac:dyDescent="0.25">
      <c r="A8" s="113"/>
      <c r="B8" s="130" t="s">
        <v>30</v>
      </c>
      <c r="C8" s="131">
        <v>1120563108</v>
      </c>
      <c r="D8" s="131" t="s">
        <v>20</v>
      </c>
      <c r="E8" s="131">
        <v>1251</v>
      </c>
      <c r="F8" s="33">
        <v>21</v>
      </c>
      <c r="G8" s="33">
        <v>14</v>
      </c>
      <c r="H8" s="33">
        <v>0</v>
      </c>
      <c r="I8" s="33">
        <v>3</v>
      </c>
      <c r="J8" s="33">
        <v>3</v>
      </c>
      <c r="K8" s="33">
        <v>1</v>
      </c>
      <c r="L8" s="33">
        <v>0</v>
      </c>
      <c r="M8" s="4">
        <v>1067869661</v>
      </c>
    </row>
    <row r="9" spans="1:13" s="31" customFormat="1" ht="16.5" x14ac:dyDescent="0.25">
      <c r="A9" s="113"/>
      <c r="B9" s="130" t="s">
        <v>44</v>
      </c>
      <c r="C9" s="131">
        <v>1067869661</v>
      </c>
      <c r="D9" s="131" t="s">
        <v>17</v>
      </c>
      <c r="E9" s="131">
        <v>1131</v>
      </c>
      <c r="F9" s="33">
        <v>3</v>
      </c>
      <c r="G9" s="33">
        <v>2</v>
      </c>
      <c r="H9" s="33">
        <v>0</v>
      </c>
      <c r="I9" s="33">
        <v>0</v>
      </c>
      <c r="J9" s="33">
        <v>1</v>
      </c>
      <c r="K9" s="33">
        <v>0</v>
      </c>
      <c r="L9" s="33">
        <v>0</v>
      </c>
      <c r="M9" s="4">
        <v>1117517351</v>
      </c>
    </row>
    <row r="10" spans="1:13" s="31" customFormat="1" ht="16.5" x14ac:dyDescent="0.25">
      <c r="A10" s="113"/>
      <c r="B10" s="130" t="s">
        <v>277</v>
      </c>
      <c r="C10" s="131">
        <v>1117517351</v>
      </c>
      <c r="D10" s="131" t="s">
        <v>89</v>
      </c>
      <c r="E10" s="131">
        <v>1178</v>
      </c>
      <c r="F10" s="33">
        <v>9</v>
      </c>
      <c r="G10" s="33">
        <v>1</v>
      </c>
      <c r="H10" s="33">
        <v>2</v>
      </c>
      <c r="I10" s="33">
        <v>1</v>
      </c>
      <c r="J10" s="33">
        <v>4</v>
      </c>
      <c r="K10" s="33">
        <v>0</v>
      </c>
      <c r="L10" s="33">
        <v>1</v>
      </c>
      <c r="M10" s="4">
        <v>1047481597</v>
      </c>
    </row>
    <row r="11" spans="1:13" s="31" customFormat="1" ht="16.5" x14ac:dyDescent="0.25">
      <c r="A11" s="113"/>
      <c r="B11" s="130" t="s">
        <v>23</v>
      </c>
      <c r="C11" s="131">
        <v>1047481597</v>
      </c>
      <c r="D11" s="131" t="s">
        <v>17</v>
      </c>
      <c r="E11" s="131">
        <v>1131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4">
        <v>1096251909</v>
      </c>
    </row>
    <row r="12" spans="1:13" s="31" customFormat="1" ht="16.5" x14ac:dyDescent="0.25">
      <c r="A12" s="113"/>
      <c r="B12" s="130" t="s">
        <v>111</v>
      </c>
      <c r="C12" s="131">
        <v>1096251909</v>
      </c>
      <c r="D12" s="131" t="s">
        <v>135</v>
      </c>
      <c r="E12" s="131">
        <v>1187</v>
      </c>
      <c r="F12" s="33">
        <v>13</v>
      </c>
      <c r="G12" s="33">
        <v>7</v>
      </c>
      <c r="H12" s="33">
        <v>0</v>
      </c>
      <c r="I12" s="33">
        <v>1</v>
      </c>
      <c r="J12" s="33">
        <v>4</v>
      </c>
      <c r="K12" s="33">
        <v>0</v>
      </c>
      <c r="L12" s="33">
        <v>1</v>
      </c>
      <c r="M12" s="4">
        <v>80224902</v>
      </c>
    </row>
    <row r="13" spans="1:13" s="31" customFormat="1" ht="16.5" x14ac:dyDescent="0.25">
      <c r="A13" s="113"/>
      <c r="B13" s="130" t="s">
        <v>6</v>
      </c>
      <c r="C13" s="131">
        <v>80224902</v>
      </c>
      <c r="D13" s="131" t="s">
        <v>117</v>
      </c>
      <c r="E13" s="131">
        <v>1047</v>
      </c>
      <c r="F13" s="33">
        <v>38</v>
      </c>
      <c r="G13" s="33">
        <v>12</v>
      </c>
      <c r="H13" s="33">
        <v>0</v>
      </c>
      <c r="I13" s="33">
        <v>6</v>
      </c>
      <c r="J13" s="33">
        <v>10</v>
      </c>
      <c r="K13" s="33">
        <v>10</v>
      </c>
      <c r="L13" s="33">
        <v>0</v>
      </c>
      <c r="M13" s="4">
        <v>40012605</v>
      </c>
    </row>
    <row r="14" spans="1:13" s="31" customFormat="1" ht="16.5" x14ac:dyDescent="0.25">
      <c r="A14" s="113"/>
      <c r="B14" s="130" t="s">
        <v>102</v>
      </c>
      <c r="C14" s="131">
        <v>40012605</v>
      </c>
      <c r="D14" s="131" t="s">
        <v>100</v>
      </c>
      <c r="E14" s="131">
        <v>1189</v>
      </c>
      <c r="F14" s="33">
        <v>12</v>
      </c>
      <c r="G14" s="33">
        <v>7</v>
      </c>
      <c r="H14" s="33">
        <v>0</v>
      </c>
      <c r="I14" s="33">
        <v>1</v>
      </c>
      <c r="J14" s="33">
        <v>2</v>
      </c>
      <c r="K14" s="33">
        <v>2</v>
      </c>
      <c r="L14" s="33">
        <v>0</v>
      </c>
      <c r="M14" s="4">
        <v>1101200041</v>
      </c>
    </row>
    <row r="15" spans="1:13" s="31" customFormat="1" ht="16.5" x14ac:dyDescent="0.25">
      <c r="A15" s="113"/>
      <c r="B15" s="130" t="s">
        <v>53</v>
      </c>
      <c r="C15" s="131">
        <v>1101200041</v>
      </c>
      <c r="D15" s="131" t="s">
        <v>54</v>
      </c>
      <c r="E15" s="131">
        <v>1183</v>
      </c>
      <c r="F15" s="33">
        <v>6</v>
      </c>
      <c r="G15" s="33">
        <v>3</v>
      </c>
      <c r="H15" s="33">
        <v>0</v>
      </c>
      <c r="I15" s="33">
        <v>1</v>
      </c>
      <c r="J15" s="33">
        <v>1</v>
      </c>
      <c r="K15" s="33">
        <v>0</v>
      </c>
      <c r="L15" s="33">
        <v>1</v>
      </c>
      <c r="M15" s="4">
        <v>22803752</v>
      </c>
    </row>
    <row r="16" spans="1:13" s="31" customFormat="1" ht="16.5" x14ac:dyDescent="0.25">
      <c r="A16" s="113"/>
      <c r="B16" s="130" t="s">
        <v>35</v>
      </c>
      <c r="C16" s="131">
        <v>22803752</v>
      </c>
      <c r="D16" s="131" t="s">
        <v>17</v>
      </c>
      <c r="E16" s="131">
        <v>1131</v>
      </c>
      <c r="F16" s="33">
        <v>6</v>
      </c>
      <c r="G16" s="33">
        <v>3</v>
      </c>
      <c r="H16" s="33">
        <v>0</v>
      </c>
      <c r="I16" s="33">
        <v>0</v>
      </c>
      <c r="J16" s="33">
        <v>3</v>
      </c>
      <c r="K16" s="33">
        <v>0</v>
      </c>
      <c r="L16" s="33">
        <v>0</v>
      </c>
      <c r="M16" s="4">
        <v>1096201723</v>
      </c>
    </row>
    <row r="17" spans="1:13" s="31" customFormat="1" ht="16.5" x14ac:dyDescent="0.25">
      <c r="A17" s="113"/>
      <c r="B17" s="130" t="s">
        <v>192</v>
      </c>
      <c r="C17" s="131">
        <v>1096201723</v>
      </c>
      <c r="D17" s="131" t="s">
        <v>135</v>
      </c>
      <c r="E17" s="131">
        <v>1187</v>
      </c>
      <c r="F17" s="33">
        <v>17</v>
      </c>
      <c r="G17" s="33">
        <v>6</v>
      </c>
      <c r="H17" s="33">
        <v>0</v>
      </c>
      <c r="I17" s="33">
        <v>0</v>
      </c>
      <c r="J17" s="33">
        <v>9</v>
      </c>
      <c r="K17" s="33">
        <v>0</v>
      </c>
      <c r="L17" s="33">
        <v>2</v>
      </c>
      <c r="M17" s="4">
        <v>91513505</v>
      </c>
    </row>
    <row r="18" spans="1:13" s="31" customFormat="1" ht="16.5" x14ac:dyDescent="0.25">
      <c r="A18" s="113"/>
      <c r="B18" s="130" t="s">
        <v>62</v>
      </c>
      <c r="C18" s="131">
        <v>91513505</v>
      </c>
      <c r="D18" s="131" t="s">
        <v>131</v>
      </c>
      <c r="E18" s="131">
        <v>1023</v>
      </c>
      <c r="F18" s="33">
        <v>6</v>
      </c>
      <c r="G18" s="33">
        <v>2</v>
      </c>
      <c r="H18" s="33" t="s">
        <v>189</v>
      </c>
      <c r="I18" s="33">
        <v>2</v>
      </c>
      <c r="J18" s="33">
        <v>1</v>
      </c>
      <c r="K18" s="33">
        <v>0</v>
      </c>
      <c r="L18" s="33">
        <v>1</v>
      </c>
      <c r="M18" s="4">
        <v>37279792</v>
      </c>
    </row>
    <row r="19" spans="1:13" s="31" customFormat="1" ht="16.5" x14ac:dyDescent="0.25">
      <c r="A19" s="113"/>
      <c r="B19" s="130" t="s">
        <v>72</v>
      </c>
      <c r="C19" s="131">
        <v>37279792</v>
      </c>
      <c r="D19" s="131" t="s">
        <v>132</v>
      </c>
      <c r="E19" s="131">
        <v>1003</v>
      </c>
      <c r="F19" s="33">
        <v>11</v>
      </c>
      <c r="G19" s="33">
        <v>4</v>
      </c>
      <c r="H19" s="33">
        <v>0</v>
      </c>
      <c r="I19" s="33">
        <v>1</v>
      </c>
      <c r="J19" s="33">
        <v>1</v>
      </c>
      <c r="K19" s="33">
        <v>1</v>
      </c>
      <c r="L19" s="33">
        <v>4</v>
      </c>
      <c r="M19" s="4">
        <v>6760693</v>
      </c>
    </row>
    <row r="20" spans="1:13" s="31" customFormat="1" ht="16.5" x14ac:dyDescent="0.25">
      <c r="A20" s="113"/>
      <c r="B20" s="130" t="s">
        <v>99</v>
      </c>
      <c r="C20" s="131">
        <v>6760693</v>
      </c>
      <c r="D20" s="131" t="s">
        <v>100</v>
      </c>
      <c r="E20" s="131">
        <v>1189</v>
      </c>
      <c r="F20" s="33">
        <v>7</v>
      </c>
      <c r="G20" s="33">
        <v>2</v>
      </c>
      <c r="H20" s="33">
        <v>0</v>
      </c>
      <c r="I20" s="33">
        <v>1</v>
      </c>
      <c r="J20" s="33">
        <v>3</v>
      </c>
      <c r="K20" s="33">
        <v>1</v>
      </c>
      <c r="L20" s="33">
        <v>0</v>
      </c>
      <c r="M20" s="4">
        <v>1117531198</v>
      </c>
    </row>
    <row r="21" spans="1:13" s="31" customFormat="1" ht="16.5" x14ac:dyDescent="0.25">
      <c r="A21" s="113"/>
      <c r="B21" s="130" t="s">
        <v>87</v>
      </c>
      <c r="C21" s="131">
        <v>1117531198</v>
      </c>
      <c r="D21" s="131" t="s">
        <v>125</v>
      </c>
      <c r="E21" s="131">
        <v>1141</v>
      </c>
      <c r="F21" s="33">
        <v>20</v>
      </c>
      <c r="G21" s="33">
        <v>10</v>
      </c>
      <c r="H21" s="33">
        <v>0</v>
      </c>
      <c r="I21" s="33">
        <v>0</v>
      </c>
      <c r="J21" s="33">
        <v>8</v>
      </c>
      <c r="K21" s="33">
        <v>0</v>
      </c>
      <c r="L21" s="33">
        <v>2</v>
      </c>
      <c r="M21" s="4">
        <v>1083896009</v>
      </c>
    </row>
    <row r="22" spans="1:13" s="31" customFormat="1" ht="16.5" x14ac:dyDescent="0.25">
      <c r="A22" s="113"/>
      <c r="B22" s="130" t="s">
        <v>95</v>
      </c>
      <c r="C22" s="131">
        <v>1083896009</v>
      </c>
      <c r="D22" s="131" t="s">
        <v>128</v>
      </c>
      <c r="E22" s="131">
        <v>1075</v>
      </c>
      <c r="F22" s="33">
        <v>7</v>
      </c>
      <c r="G22" s="33">
        <v>4</v>
      </c>
      <c r="H22" s="33">
        <v>0</v>
      </c>
      <c r="I22" s="33">
        <v>1</v>
      </c>
      <c r="J22" s="33">
        <v>2</v>
      </c>
      <c r="K22" s="33">
        <v>0</v>
      </c>
      <c r="L22" s="33">
        <v>0</v>
      </c>
      <c r="M22" s="4">
        <v>46383533</v>
      </c>
    </row>
    <row r="23" spans="1:13" s="31" customFormat="1" ht="16.5" x14ac:dyDescent="0.25">
      <c r="A23" s="113"/>
      <c r="B23" s="130" t="s">
        <v>188</v>
      </c>
      <c r="C23" s="131">
        <v>46383533</v>
      </c>
      <c r="D23" s="131" t="s">
        <v>117</v>
      </c>
      <c r="E23" s="131">
        <v>1047</v>
      </c>
      <c r="F23" s="33">
        <v>12</v>
      </c>
      <c r="G23" s="33">
        <v>5</v>
      </c>
      <c r="H23" s="33">
        <v>0</v>
      </c>
      <c r="I23" s="33">
        <v>2</v>
      </c>
      <c r="J23" s="33">
        <v>4</v>
      </c>
      <c r="K23" s="33">
        <v>1</v>
      </c>
      <c r="L23" s="33">
        <v>0</v>
      </c>
      <c r="M23" s="4">
        <v>1117528604</v>
      </c>
    </row>
    <row r="24" spans="1:13" s="31" customFormat="1" ht="16.5" x14ac:dyDescent="0.25">
      <c r="A24" s="113"/>
      <c r="B24" s="130" t="s">
        <v>86</v>
      </c>
      <c r="C24" s="131">
        <v>1117528604</v>
      </c>
      <c r="D24" s="131" t="s">
        <v>125</v>
      </c>
      <c r="E24" s="131">
        <v>1141</v>
      </c>
      <c r="F24" s="33">
        <v>25</v>
      </c>
      <c r="G24" s="33">
        <v>10</v>
      </c>
      <c r="H24" s="33">
        <v>2</v>
      </c>
      <c r="I24" s="33">
        <v>2</v>
      </c>
      <c r="J24" s="33">
        <v>11</v>
      </c>
      <c r="K24" s="33">
        <v>0</v>
      </c>
      <c r="L24" s="33">
        <v>0</v>
      </c>
      <c r="M24" s="4">
        <v>72266897</v>
      </c>
    </row>
    <row r="25" spans="1:13" s="31" customFormat="1" ht="16.5" x14ac:dyDescent="0.25">
      <c r="A25" s="113"/>
      <c r="B25" s="130" t="s">
        <v>9</v>
      </c>
      <c r="C25" s="131">
        <v>72266897</v>
      </c>
      <c r="D25" s="131" t="s">
        <v>123</v>
      </c>
      <c r="E25" s="131">
        <v>1185</v>
      </c>
      <c r="F25" s="33">
        <v>11</v>
      </c>
      <c r="G25" s="33">
        <v>5</v>
      </c>
      <c r="H25" s="33">
        <v>0</v>
      </c>
      <c r="I25" s="33">
        <v>0</v>
      </c>
      <c r="J25" s="33">
        <v>6</v>
      </c>
      <c r="K25" s="33">
        <v>0</v>
      </c>
      <c r="L25" s="33">
        <v>0</v>
      </c>
      <c r="M25" s="4">
        <v>63300456</v>
      </c>
    </row>
    <row r="26" spans="1:13" s="31" customFormat="1" ht="16.5" x14ac:dyDescent="0.25">
      <c r="A26" s="113"/>
      <c r="B26" s="130" t="s">
        <v>60</v>
      </c>
      <c r="C26" s="131">
        <v>63300456</v>
      </c>
      <c r="D26" s="131" t="s">
        <v>131</v>
      </c>
      <c r="E26" s="131">
        <v>1023</v>
      </c>
      <c r="F26" s="33">
        <v>7</v>
      </c>
      <c r="G26" s="33">
        <v>1</v>
      </c>
      <c r="H26" s="33">
        <v>0</v>
      </c>
      <c r="I26" s="33">
        <v>1</v>
      </c>
      <c r="J26" s="33">
        <v>5</v>
      </c>
      <c r="K26" s="33">
        <v>0</v>
      </c>
      <c r="L26" s="33">
        <v>0</v>
      </c>
      <c r="M26" s="4">
        <v>1093751613</v>
      </c>
    </row>
    <row r="27" spans="1:13" s="31" customFormat="1" ht="16.5" x14ac:dyDescent="0.25">
      <c r="A27" s="113"/>
      <c r="B27" s="130" t="s">
        <v>81</v>
      </c>
      <c r="C27" s="131">
        <v>1093751613</v>
      </c>
      <c r="D27" s="131" t="s">
        <v>77</v>
      </c>
      <c r="E27" s="131">
        <v>1016</v>
      </c>
      <c r="F27" s="33">
        <v>5</v>
      </c>
      <c r="G27" s="33">
        <v>3</v>
      </c>
      <c r="H27" s="33">
        <v>0</v>
      </c>
      <c r="I27" s="33">
        <v>0</v>
      </c>
      <c r="J27" s="33">
        <v>2</v>
      </c>
      <c r="K27" s="33">
        <v>0</v>
      </c>
      <c r="L27" s="33">
        <v>0</v>
      </c>
      <c r="M27" s="4">
        <v>1096219303</v>
      </c>
    </row>
    <row r="28" spans="1:13" s="31" customFormat="1" ht="16.5" x14ac:dyDescent="0.25">
      <c r="A28" s="113"/>
      <c r="B28" s="130" t="s">
        <v>136</v>
      </c>
      <c r="C28" s="131">
        <v>1096219303</v>
      </c>
      <c r="D28" s="131" t="s">
        <v>135</v>
      </c>
      <c r="E28" s="131">
        <v>1187</v>
      </c>
      <c r="F28" s="33">
        <v>25</v>
      </c>
      <c r="G28" s="33">
        <v>11</v>
      </c>
      <c r="H28" s="33">
        <v>0</v>
      </c>
      <c r="I28" s="33">
        <v>4</v>
      </c>
      <c r="J28" s="33">
        <v>10</v>
      </c>
      <c r="K28" s="33">
        <v>0</v>
      </c>
      <c r="L28" s="33">
        <v>0</v>
      </c>
      <c r="M28" s="4">
        <v>1143404731</v>
      </c>
    </row>
    <row r="29" spans="1:13" s="31" customFormat="1" ht="16.5" x14ac:dyDescent="0.25">
      <c r="A29" s="113"/>
      <c r="B29" s="130" t="s">
        <v>193</v>
      </c>
      <c r="C29" s="131">
        <v>1143404731</v>
      </c>
      <c r="D29" s="131" t="s">
        <v>17</v>
      </c>
      <c r="E29" s="131">
        <v>1131</v>
      </c>
      <c r="F29" s="33">
        <v>8</v>
      </c>
      <c r="G29" s="33">
        <v>0</v>
      </c>
      <c r="H29" s="33">
        <v>1</v>
      </c>
      <c r="I29" s="33">
        <v>0</v>
      </c>
      <c r="J29" s="33">
        <v>7</v>
      </c>
      <c r="K29" s="33">
        <v>0</v>
      </c>
      <c r="L29" s="33">
        <v>0</v>
      </c>
      <c r="M29" s="4">
        <v>1067916764</v>
      </c>
    </row>
    <row r="30" spans="1:13" s="31" customFormat="1" ht="16.5" x14ac:dyDescent="0.25">
      <c r="A30" s="113"/>
      <c r="B30" s="130" t="s">
        <v>33</v>
      </c>
      <c r="C30" s="131">
        <v>1067916764</v>
      </c>
      <c r="D30" s="131" t="s">
        <v>120</v>
      </c>
      <c r="E30" s="131">
        <v>1005</v>
      </c>
      <c r="F30" s="33">
        <v>6</v>
      </c>
      <c r="G30" s="33">
        <v>1</v>
      </c>
      <c r="H30" s="33">
        <v>0</v>
      </c>
      <c r="I30" s="33">
        <v>0</v>
      </c>
      <c r="J30" s="33">
        <v>2</v>
      </c>
      <c r="K30" s="33">
        <v>0</v>
      </c>
      <c r="L30" s="33">
        <v>3</v>
      </c>
      <c r="M30" s="4">
        <v>60397120</v>
      </c>
    </row>
    <row r="31" spans="1:13" s="31" customFormat="1" ht="16.5" x14ac:dyDescent="0.25">
      <c r="A31" s="113"/>
      <c r="B31" s="130" t="s">
        <v>37</v>
      </c>
      <c r="C31" s="131">
        <v>60397120</v>
      </c>
      <c r="D31" s="131" t="s">
        <v>131</v>
      </c>
      <c r="E31" s="131">
        <v>1023</v>
      </c>
      <c r="F31" s="33">
        <v>4</v>
      </c>
      <c r="G31" s="33">
        <v>0</v>
      </c>
      <c r="H31" s="33">
        <v>0</v>
      </c>
      <c r="I31" s="33">
        <v>1</v>
      </c>
      <c r="J31" s="33">
        <v>2</v>
      </c>
      <c r="K31" s="33">
        <v>0</v>
      </c>
      <c r="L31" s="33">
        <v>1</v>
      </c>
      <c r="M31" s="4">
        <v>1120374742</v>
      </c>
    </row>
    <row r="32" spans="1:13" s="31" customFormat="1" ht="16.5" x14ac:dyDescent="0.25">
      <c r="A32" s="113"/>
      <c r="B32" s="130" t="s">
        <v>41</v>
      </c>
      <c r="C32" s="131">
        <v>1120374742</v>
      </c>
      <c r="D32" s="131" t="s">
        <v>142</v>
      </c>
      <c r="E32" s="131">
        <v>1083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4">
        <v>88271827</v>
      </c>
    </row>
    <row r="33" spans="1:13" s="31" customFormat="1" ht="16.5" x14ac:dyDescent="0.25">
      <c r="A33" s="113"/>
      <c r="B33" s="130" t="s">
        <v>21</v>
      </c>
      <c r="C33" s="131">
        <v>88271827</v>
      </c>
      <c r="D33" s="131" t="s">
        <v>132</v>
      </c>
      <c r="E33" s="131">
        <v>1003</v>
      </c>
      <c r="F33" s="33">
        <v>18</v>
      </c>
      <c r="G33" s="33">
        <v>4</v>
      </c>
      <c r="H33" s="33">
        <v>0</v>
      </c>
      <c r="I33" s="33">
        <v>2</v>
      </c>
      <c r="J33" s="33">
        <v>9</v>
      </c>
      <c r="K33" s="33">
        <v>0</v>
      </c>
      <c r="L33" s="33">
        <v>3</v>
      </c>
      <c r="M33" s="4">
        <v>66834048</v>
      </c>
    </row>
    <row r="34" spans="1:13" s="31" customFormat="1" ht="16.5" x14ac:dyDescent="0.25">
      <c r="A34" s="113"/>
      <c r="B34" s="130" t="s">
        <v>67</v>
      </c>
      <c r="C34" s="131">
        <v>66834048</v>
      </c>
      <c r="D34" s="131" t="s">
        <v>124</v>
      </c>
      <c r="E34" s="131">
        <v>1026</v>
      </c>
      <c r="F34" s="33">
        <v>5</v>
      </c>
      <c r="G34" s="33">
        <v>4</v>
      </c>
      <c r="H34" s="33">
        <v>0</v>
      </c>
      <c r="I34" s="33">
        <v>0</v>
      </c>
      <c r="J34" s="33">
        <v>1</v>
      </c>
      <c r="K34" s="33">
        <v>0</v>
      </c>
      <c r="L34" s="33">
        <v>0</v>
      </c>
      <c r="M34" s="4">
        <v>1098656223</v>
      </c>
    </row>
    <row r="35" spans="1:13" s="31" customFormat="1" ht="16.5" x14ac:dyDescent="0.25">
      <c r="A35" s="113"/>
      <c r="B35" s="130" t="s">
        <v>278</v>
      </c>
      <c r="C35" s="131">
        <v>1098656223</v>
      </c>
      <c r="D35" s="131" t="s">
        <v>54</v>
      </c>
      <c r="E35" s="131">
        <v>1183</v>
      </c>
      <c r="F35" s="33">
        <v>17</v>
      </c>
      <c r="G35" s="33">
        <v>5</v>
      </c>
      <c r="H35" s="33">
        <v>0</v>
      </c>
      <c r="I35" s="33">
        <v>1</v>
      </c>
      <c r="J35" s="33">
        <v>9</v>
      </c>
      <c r="K35" s="33">
        <v>0</v>
      </c>
      <c r="L35" s="33">
        <v>2</v>
      </c>
      <c r="M35" s="4">
        <v>20896779</v>
      </c>
    </row>
    <row r="36" spans="1:13" s="31" customFormat="1" ht="16.5" x14ac:dyDescent="0.25">
      <c r="A36" s="113"/>
      <c r="B36" s="130" t="s">
        <v>26</v>
      </c>
      <c r="C36" s="131">
        <v>20896779</v>
      </c>
      <c r="D36" s="131" t="s">
        <v>118</v>
      </c>
      <c r="E36" s="131">
        <v>1039</v>
      </c>
      <c r="F36" s="33">
        <v>12</v>
      </c>
      <c r="G36" s="33">
        <v>8</v>
      </c>
      <c r="H36" s="33">
        <v>0</v>
      </c>
      <c r="I36" s="33">
        <v>2</v>
      </c>
      <c r="J36" s="33">
        <v>2</v>
      </c>
      <c r="K36" s="33">
        <v>0</v>
      </c>
      <c r="L36" s="33">
        <v>0</v>
      </c>
      <c r="M36" s="4" t="e">
        <v>#N/A</v>
      </c>
    </row>
    <row r="37" spans="1:13" s="31" customFormat="1" ht="16.5" x14ac:dyDescent="0.25">
      <c r="A37" s="113"/>
      <c r="B37" s="130" t="s">
        <v>153</v>
      </c>
      <c r="C37" s="131">
        <v>1096207352</v>
      </c>
      <c r="D37" s="131" t="s">
        <v>135</v>
      </c>
      <c r="E37" s="131">
        <v>1187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4">
        <v>1031121291</v>
      </c>
    </row>
    <row r="38" spans="1:13" s="31" customFormat="1" ht="16.5" x14ac:dyDescent="0.25">
      <c r="A38" s="113"/>
      <c r="B38" s="130" t="s">
        <v>279</v>
      </c>
      <c r="C38" s="131">
        <v>1031121291</v>
      </c>
      <c r="D38" s="131" t="s">
        <v>142</v>
      </c>
      <c r="E38" s="131">
        <v>1083</v>
      </c>
      <c r="F38" s="33">
        <v>22</v>
      </c>
      <c r="G38" s="33">
        <v>10</v>
      </c>
      <c r="H38" s="33">
        <v>0</v>
      </c>
      <c r="I38" s="33">
        <v>6</v>
      </c>
      <c r="J38" s="33">
        <v>6</v>
      </c>
      <c r="K38" s="33">
        <v>0</v>
      </c>
      <c r="L38" s="33">
        <v>0</v>
      </c>
      <c r="M38" s="4">
        <v>1124043219</v>
      </c>
    </row>
    <row r="39" spans="1:13" s="31" customFormat="1" ht="16.5" x14ac:dyDescent="0.25">
      <c r="A39" s="113"/>
      <c r="B39" s="130" t="s">
        <v>197</v>
      </c>
      <c r="C39" s="131">
        <v>1124043219</v>
      </c>
      <c r="D39" s="131" t="s">
        <v>121</v>
      </c>
      <c r="E39" s="131">
        <v>1007</v>
      </c>
      <c r="F39" s="33">
        <v>10</v>
      </c>
      <c r="G39" s="33">
        <v>9</v>
      </c>
      <c r="H39" s="33">
        <v>0</v>
      </c>
      <c r="I39" s="33">
        <v>0</v>
      </c>
      <c r="J39" s="33">
        <v>1</v>
      </c>
      <c r="K39" s="33">
        <v>0</v>
      </c>
      <c r="L39" s="33">
        <v>0</v>
      </c>
      <c r="M39" s="4">
        <v>1080291031</v>
      </c>
    </row>
    <row r="40" spans="1:13" s="31" customFormat="1" ht="16.5" x14ac:dyDescent="0.25">
      <c r="A40" s="113"/>
      <c r="B40" s="130" t="s">
        <v>109</v>
      </c>
      <c r="C40" s="131">
        <v>1080291031</v>
      </c>
      <c r="D40" s="131" t="s">
        <v>89</v>
      </c>
      <c r="E40" s="131">
        <v>1178</v>
      </c>
      <c r="F40" s="33">
        <v>18</v>
      </c>
      <c r="G40" s="33">
        <v>4</v>
      </c>
      <c r="H40" s="33">
        <v>3</v>
      </c>
      <c r="I40" s="33">
        <v>3</v>
      </c>
      <c r="J40" s="33">
        <v>6</v>
      </c>
      <c r="K40" s="33">
        <v>0</v>
      </c>
      <c r="L40" s="33">
        <v>2</v>
      </c>
      <c r="M40" s="4">
        <v>1090386205</v>
      </c>
    </row>
    <row r="41" spans="1:13" s="31" customFormat="1" ht="16.5" x14ac:dyDescent="0.25">
      <c r="A41" s="113"/>
      <c r="B41" s="130" t="s">
        <v>79</v>
      </c>
      <c r="C41" s="131">
        <v>1090386205</v>
      </c>
      <c r="D41" s="131" t="s">
        <v>77</v>
      </c>
      <c r="E41" s="131">
        <v>1016</v>
      </c>
      <c r="F41" s="33">
        <v>9</v>
      </c>
      <c r="G41" s="33">
        <v>6</v>
      </c>
      <c r="H41" s="33">
        <v>0</v>
      </c>
      <c r="I41" s="33">
        <v>1</v>
      </c>
      <c r="J41" s="33">
        <v>2</v>
      </c>
      <c r="K41" s="33">
        <v>0</v>
      </c>
      <c r="L41" s="33">
        <v>0</v>
      </c>
      <c r="M41" s="4">
        <v>42008873</v>
      </c>
    </row>
    <row r="42" spans="1:13" s="31" customFormat="1" ht="16.5" x14ac:dyDescent="0.25">
      <c r="A42" s="113"/>
      <c r="B42" s="130" t="s">
        <v>31</v>
      </c>
      <c r="C42" s="131">
        <v>42008873</v>
      </c>
      <c r="D42" s="131" t="s">
        <v>127</v>
      </c>
      <c r="E42" s="131">
        <v>1069</v>
      </c>
      <c r="F42" s="33">
        <v>22</v>
      </c>
      <c r="G42" s="33">
        <v>20</v>
      </c>
      <c r="H42" s="33">
        <v>0</v>
      </c>
      <c r="I42" s="33">
        <v>0</v>
      </c>
      <c r="J42" s="33">
        <v>2</v>
      </c>
      <c r="K42" s="33">
        <v>0</v>
      </c>
      <c r="L42" s="33">
        <v>0</v>
      </c>
      <c r="M42" s="4">
        <v>1006812869</v>
      </c>
    </row>
    <row r="43" spans="1:13" s="31" customFormat="1" ht="16.5" x14ac:dyDescent="0.25">
      <c r="A43" s="113"/>
      <c r="B43" s="130" t="s">
        <v>51</v>
      </c>
      <c r="C43" s="131">
        <v>1006812869</v>
      </c>
      <c r="D43" s="131" t="s">
        <v>125</v>
      </c>
      <c r="E43" s="131">
        <v>1141</v>
      </c>
      <c r="F43" s="33">
        <v>4</v>
      </c>
      <c r="G43" s="33">
        <v>1</v>
      </c>
      <c r="H43" s="33">
        <v>0</v>
      </c>
      <c r="I43" s="33">
        <v>0</v>
      </c>
      <c r="J43" s="33">
        <v>3</v>
      </c>
      <c r="K43" s="33">
        <v>0</v>
      </c>
      <c r="L43" s="33">
        <v>0</v>
      </c>
      <c r="M43" s="4">
        <v>37686411</v>
      </c>
    </row>
    <row r="44" spans="1:13" s="31" customFormat="1" ht="16.5" x14ac:dyDescent="0.25">
      <c r="A44" s="113"/>
      <c r="B44" s="130" t="s">
        <v>58</v>
      </c>
      <c r="C44" s="131">
        <v>37686411</v>
      </c>
      <c r="D44" s="131" t="s">
        <v>50</v>
      </c>
      <c r="E44" s="131">
        <v>1182</v>
      </c>
      <c r="F44" s="33">
        <v>29</v>
      </c>
      <c r="G44" s="33">
        <v>18</v>
      </c>
      <c r="H44" s="33">
        <v>0</v>
      </c>
      <c r="I44" s="33">
        <v>0</v>
      </c>
      <c r="J44" s="33">
        <v>9</v>
      </c>
      <c r="K44" s="33">
        <v>0</v>
      </c>
      <c r="L44" s="33">
        <v>2</v>
      </c>
      <c r="M44" s="4">
        <v>7920205</v>
      </c>
    </row>
    <row r="45" spans="1:13" s="31" customFormat="1" ht="16.5" x14ac:dyDescent="0.25">
      <c r="A45" s="113"/>
      <c r="B45" s="130" t="s">
        <v>68</v>
      </c>
      <c r="C45" s="131">
        <v>7920205</v>
      </c>
      <c r="D45" s="131" t="s">
        <v>17</v>
      </c>
      <c r="E45" s="131">
        <v>1131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4">
        <v>1098623494</v>
      </c>
    </row>
    <row r="46" spans="1:13" s="31" customFormat="1" ht="16.5" x14ac:dyDescent="0.25">
      <c r="A46" s="113"/>
      <c r="B46" s="130" t="s">
        <v>82</v>
      </c>
      <c r="C46" s="131">
        <v>1098623494</v>
      </c>
      <c r="D46" s="131" t="s">
        <v>77</v>
      </c>
      <c r="E46" s="131">
        <v>1016</v>
      </c>
      <c r="F46" s="33">
        <v>7</v>
      </c>
      <c r="G46" s="33">
        <v>3</v>
      </c>
      <c r="H46" s="33">
        <v>0</v>
      </c>
      <c r="I46" s="33">
        <v>0</v>
      </c>
      <c r="J46" s="33">
        <v>1</v>
      </c>
      <c r="K46" s="33">
        <v>1</v>
      </c>
      <c r="L46" s="33">
        <v>2</v>
      </c>
      <c r="M46" s="4">
        <v>1083888292</v>
      </c>
    </row>
    <row r="47" spans="1:13" s="31" customFormat="1" ht="16.5" x14ac:dyDescent="0.25">
      <c r="A47" s="113"/>
      <c r="B47" s="130" t="s">
        <v>280</v>
      </c>
      <c r="C47" s="131">
        <v>1083888292</v>
      </c>
      <c r="D47" s="131" t="s">
        <v>128</v>
      </c>
      <c r="E47" s="131">
        <v>1075</v>
      </c>
      <c r="F47" s="33">
        <v>21</v>
      </c>
      <c r="G47" s="33">
        <v>19</v>
      </c>
      <c r="H47" s="33">
        <v>0</v>
      </c>
      <c r="I47" s="33">
        <v>0</v>
      </c>
      <c r="J47" s="33">
        <v>2</v>
      </c>
      <c r="K47" s="33">
        <v>0</v>
      </c>
      <c r="L47" s="33">
        <v>0</v>
      </c>
      <c r="M47" s="4">
        <v>1110509146</v>
      </c>
    </row>
    <row r="48" spans="1:13" s="31" customFormat="1" ht="16.5" x14ac:dyDescent="0.25">
      <c r="A48" s="113"/>
      <c r="B48" s="130" t="s">
        <v>229</v>
      </c>
      <c r="C48" s="131">
        <v>1110509146</v>
      </c>
      <c r="D48" s="131" t="s">
        <v>116</v>
      </c>
      <c r="E48" s="131">
        <v>1070</v>
      </c>
      <c r="F48" s="33">
        <v>1</v>
      </c>
      <c r="G48" s="33">
        <v>1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4">
        <v>1098773946</v>
      </c>
    </row>
    <row r="49" spans="1:13" s="31" customFormat="1" ht="16.5" x14ac:dyDescent="0.25">
      <c r="A49" s="113"/>
      <c r="B49" s="130" t="s">
        <v>281</v>
      </c>
      <c r="C49" s="131">
        <v>1098773946</v>
      </c>
      <c r="D49" s="131" t="s">
        <v>131</v>
      </c>
      <c r="E49" s="131">
        <v>1023</v>
      </c>
      <c r="F49" s="33">
        <v>2</v>
      </c>
      <c r="G49" s="33">
        <v>2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4">
        <v>37839220</v>
      </c>
    </row>
    <row r="50" spans="1:13" s="31" customFormat="1" ht="16.5" x14ac:dyDescent="0.25">
      <c r="A50" s="113"/>
      <c r="B50" s="130" t="s">
        <v>64</v>
      </c>
      <c r="C50" s="131">
        <v>37839220</v>
      </c>
      <c r="D50" s="131" t="s">
        <v>131</v>
      </c>
      <c r="E50" s="131">
        <v>1023</v>
      </c>
      <c r="F50" s="33">
        <v>1</v>
      </c>
      <c r="G50" s="33">
        <v>1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4">
        <v>33377750</v>
      </c>
    </row>
    <row r="51" spans="1:13" s="31" customFormat="1" ht="16.5" x14ac:dyDescent="0.25">
      <c r="A51" s="113"/>
      <c r="B51" s="130" t="s">
        <v>101</v>
      </c>
      <c r="C51" s="131">
        <v>33377750</v>
      </c>
      <c r="D51" s="131" t="s">
        <v>100</v>
      </c>
      <c r="E51" s="131">
        <v>1189</v>
      </c>
      <c r="F51" s="33">
        <v>4</v>
      </c>
      <c r="G51" s="33">
        <v>1</v>
      </c>
      <c r="H51" s="33">
        <v>0</v>
      </c>
      <c r="I51" s="33">
        <v>1</v>
      </c>
      <c r="J51" s="33">
        <v>1</v>
      </c>
      <c r="K51" s="33">
        <v>1</v>
      </c>
      <c r="L51" s="33">
        <v>0</v>
      </c>
      <c r="M51" s="4">
        <v>41243475</v>
      </c>
    </row>
    <row r="52" spans="1:13" s="31" customFormat="1" ht="16.5" x14ac:dyDescent="0.25">
      <c r="A52" s="113"/>
      <c r="B52" s="130" t="s">
        <v>19</v>
      </c>
      <c r="C52" s="131">
        <v>41243475</v>
      </c>
      <c r="D52" s="131" t="s">
        <v>20</v>
      </c>
      <c r="E52" s="131">
        <v>1251</v>
      </c>
      <c r="F52" s="33">
        <v>23</v>
      </c>
      <c r="G52" s="33">
        <v>10</v>
      </c>
      <c r="H52" s="33">
        <v>0</v>
      </c>
      <c r="I52" s="33">
        <v>2</v>
      </c>
      <c r="J52" s="33">
        <v>11</v>
      </c>
      <c r="K52" s="33">
        <v>0</v>
      </c>
      <c r="L52" s="33">
        <v>0</v>
      </c>
      <c r="M52" s="4">
        <v>45551545</v>
      </c>
    </row>
    <row r="53" spans="1:13" s="31" customFormat="1" ht="16.5" x14ac:dyDescent="0.25">
      <c r="A53" s="113"/>
      <c r="B53" s="130" t="s">
        <v>69</v>
      </c>
      <c r="C53" s="131">
        <v>45551545</v>
      </c>
      <c r="D53" s="131" t="s">
        <v>17</v>
      </c>
      <c r="E53" s="131">
        <v>1131</v>
      </c>
      <c r="F53" s="33">
        <v>7</v>
      </c>
      <c r="G53" s="33">
        <v>1</v>
      </c>
      <c r="H53" s="33">
        <v>0</v>
      </c>
      <c r="I53" s="33">
        <v>0</v>
      </c>
      <c r="J53" s="33">
        <v>6</v>
      </c>
      <c r="K53" s="33">
        <v>0</v>
      </c>
      <c r="L53" s="33">
        <v>0</v>
      </c>
      <c r="M53" s="4">
        <v>1075246832</v>
      </c>
    </row>
    <row r="54" spans="1:13" s="31" customFormat="1" ht="16.5" x14ac:dyDescent="0.25">
      <c r="A54" s="113"/>
      <c r="B54" s="130" t="s">
        <v>10</v>
      </c>
      <c r="C54" s="131">
        <v>1075246832</v>
      </c>
      <c r="D54" s="131" t="s">
        <v>125</v>
      </c>
      <c r="E54" s="131">
        <v>1141</v>
      </c>
      <c r="F54" s="33">
        <v>32</v>
      </c>
      <c r="G54" s="33">
        <v>14</v>
      </c>
      <c r="H54" s="33">
        <v>1</v>
      </c>
      <c r="I54" s="33">
        <v>1</v>
      </c>
      <c r="J54" s="33">
        <v>16</v>
      </c>
      <c r="K54" s="33">
        <v>0</v>
      </c>
      <c r="L54" s="33">
        <v>0</v>
      </c>
      <c r="M54" s="4">
        <v>1075293760</v>
      </c>
    </row>
    <row r="55" spans="1:13" s="31" customFormat="1" ht="16.5" x14ac:dyDescent="0.25">
      <c r="A55" s="113"/>
      <c r="B55" s="130" t="s">
        <v>203</v>
      </c>
      <c r="C55" s="131">
        <v>1075293760</v>
      </c>
      <c r="D55" s="131" t="s">
        <v>127</v>
      </c>
      <c r="E55" s="131">
        <v>1069</v>
      </c>
      <c r="F55" s="33">
        <v>17</v>
      </c>
      <c r="G55" s="33">
        <v>9</v>
      </c>
      <c r="H55" s="33">
        <v>0</v>
      </c>
      <c r="I55" s="33">
        <v>3</v>
      </c>
      <c r="J55" s="33">
        <v>5</v>
      </c>
      <c r="K55" s="33">
        <v>0</v>
      </c>
      <c r="L55" s="33">
        <v>0</v>
      </c>
      <c r="M55" s="4">
        <v>1090377350</v>
      </c>
    </row>
    <row r="56" spans="1:13" s="31" customFormat="1" ht="16.5" x14ac:dyDescent="0.25">
      <c r="A56" s="113"/>
      <c r="B56" s="130" t="s">
        <v>78</v>
      </c>
      <c r="C56" s="131">
        <v>1090377350</v>
      </c>
      <c r="D56" s="131" t="s">
        <v>77</v>
      </c>
      <c r="E56" s="131">
        <v>1016</v>
      </c>
      <c r="F56" s="33">
        <v>16</v>
      </c>
      <c r="G56" s="33">
        <v>7</v>
      </c>
      <c r="H56" s="33">
        <v>0</v>
      </c>
      <c r="I56" s="33">
        <v>2</v>
      </c>
      <c r="J56" s="33">
        <v>5</v>
      </c>
      <c r="K56" s="33">
        <v>0</v>
      </c>
      <c r="L56" s="33">
        <v>2</v>
      </c>
      <c r="M56" s="4">
        <v>21189142</v>
      </c>
    </row>
    <row r="57" spans="1:13" s="31" customFormat="1" ht="16.5" x14ac:dyDescent="0.25">
      <c r="A57" s="113"/>
      <c r="B57" s="130" t="s">
        <v>42</v>
      </c>
      <c r="C57" s="131">
        <v>21189142</v>
      </c>
      <c r="D57" s="131" t="s">
        <v>118</v>
      </c>
      <c r="E57" s="131">
        <v>1039</v>
      </c>
      <c r="F57" s="33">
        <v>10</v>
      </c>
      <c r="G57" s="33">
        <v>8</v>
      </c>
      <c r="H57" s="33">
        <v>0</v>
      </c>
      <c r="I57" s="33">
        <v>1</v>
      </c>
      <c r="J57" s="33">
        <v>1</v>
      </c>
      <c r="K57" s="33">
        <v>0</v>
      </c>
      <c r="L57" s="33">
        <v>0</v>
      </c>
      <c r="M57" s="4">
        <v>37893881</v>
      </c>
    </row>
    <row r="58" spans="1:13" s="31" customFormat="1" ht="16.5" x14ac:dyDescent="0.25">
      <c r="A58" s="113"/>
      <c r="B58" s="130" t="s">
        <v>28</v>
      </c>
      <c r="C58" s="131">
        <v>37893881</v>
      </c>
      <c r="D58" s="131" t="s">
        <v>29</v>
      </c>
      <c r="E58" s="131">
        <v>1212</v>
      </c>
      <c r="F58" s="33">
        <v>23</v>
      </c>
      <c r="G58" s="33">
        <v>6</v>
      </c>
      <c r="H58" s="33">
        <v>0</v>
      </c>
      <c r="I58" s="33">
        <v>7</v>
      </c>
      <c r="J58" s="33">
        <v>9</v>
      </c>
      <c r="K58" s="33">
        <v>1</v>
      </c>
      <c r="L58" s="33">
        <v>0</v>
      </c>
      <c r="M58" s="4">
        <v>29759474</v>
      </c>
    </row>
    <row r="59" spans="1:13" s="31" customFormat="1" ht="16.5" x14ac:dyDescent="0.25">
      <c r="A59" s="113"/>
      <c r="B59" s="130" t="s">
        <v>104</v>
      </c>
      <c r="C59" s="131">
        <v>29759474</v>
      </c>
      <c r="D59" s="131" t="s">
        <v>130</v>
      </c>
      <c r="E59" s="131">
        <v>1034</v>
      </c>
      <c r="F59" s="33">
        <v>6</v>
      </c>
      <c r="G59" s="33">
        <v>3</v>
      </c>
      <c r="H59" s="33">
        <v>0</v>
      </c>
      <c r="I59" s="33">
        <v>0</v>
      </c>
      <c r="J59" s="33">
        <v>3</v>
      </c>
      <c r="K59" s="33">
        <v>0</v>
      </c>
      <c r="L59" s="33">
        <v>0</v>
      </c>
      <c r="M59" s="4">
        <v>14465430</v>
      </c>
    </row>
    <row r="60" spans="1:13" s="31" customFormat="1" ht="16.5" x14ac:dyDescent="0.25">
      <c r="A60" s="113"/>
      <c r="B60" s="130" t="s">
        <v>66</v>
      </c>
      <c r="C60" s="131">
        <v>14465430</v>
      </c>
      <c r="D60" s="131" t="s">
        <v>124</v>
      </c>
      <c r="E60" s="131">
        <v>1026</v>
      </c>
      <c r="F60" s="33">
        <v>1</v>
      </c>
      <c r="G60" s="33">
        <v>1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4">
        <v>55174182</v>
      </c>
    </row>
    <row r="61" spans="1:13" s="31" customFormat="1" ht="16.5" x14ac:dyDescent="0.25">
      <c r="A61" s="113"/>
      <c r="B61" s="130" t="s">
        <v>282</v>
      </c>
      <c r="C61" s="131">
        <v>55174182</v>
      </c>
      <c r="D61" s="131" t="s">
        <v>127</v>
      </c>
      <c r="E61" s="131">
        <v>1069</v>
      </c>
      <c r="F61" s="33">
        <v>11</v>
      </c>
      <c r="G61" s="33">
        <v>8</v>
      </c>
      <c r="H61" s="33">
        <v>0</v>
      </c>
      <c r="I61" s="33">
        <v>0</v>
      </c>
      <c r="J61" s="33">
        <v>3</v>
      </c>
      <c r="K61" s="33">
        <v>0</v>
      </c>
      <c r="L61" s="33">
        <v>0</v>
      </c>
      <c r="M61" s="4" t="e">
        <v>#N/A</v>
      </c>
    </row>
    <row r="62" spans="1:13" s="31" customFormat="1" ht="16.5" x14ac:dyDescent="0.25">
      <c r="A62" s="113"/>
      <c r="B62" s="130" t="s">
        <v>283</v>
      </c>
      <c r="C62" s="131">
        <v>1065132034</v>
      </c>
      <c r="D62" s="131" t="s">
        <v>13</v>
      </c>
      <c r="E62" s="131">
        <v>1046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4">
        <v>50985506</v>
      </c>
    </row>
    <row r="63" spans="1:13" s="31" customFormat="1" ht="16.5" x14ac:dyDescent="0.25">
      <c r="A63" s="113"/>
      <c r="B63" s="130" t="s">
        <v>8</v>
      </c>
      <c r="C63" s="131">
        <v>50985506</v>
      </c>
      <c r="D63" s="131" t="s">
        <v>120</v>
      </c>
      <c r="E63" s="131">
        <v>1005</v>
      </c>
      <c r="F63" s="33">
        <v>4</v>
      </c>
      <c r="G63" s="33">
        <v>2</v>
      </c>
      <c r="H63" s="33">
        <v>0</v>
      </c>
      <c r="I63" s="33">
        <v>0</v>
      </c>
      <c r="J63" s="33">
        <v>2</v>
      </c>
      <c r="K63" s="33">
        <v>0</v>
      </c>
      <c r="L63" s="33">
        <v>0</v>
      </c>
      <c r="M63" s="4">
        <v>1065903168</v>
      </c>
    </row>
    <row r="64" spans="1:13" s="31" customFormat="1" ht="16.5" x14ac:dyDescent="0.25">
      <c r="A64" s="113"/>
      <c r="B64" s="130" t="s">
        <v>284</v>
      </c>
      <c r="C64" s="131">
        <v>1065903168</v>
      </c>
      <c r="D64" s="131" t="s">
        <v>119</v>
      </c>
      <c r="E64" s="131">
        <v>1064</v>
      </c>
      <c r="F64" s="33">
        <v>6</v>
      </c>
      <c r="G64" s="33">
        <v>2</v>
      </c>
      <c r="H64" s="33">
        <v>0</v>
      </c>
      <c r="I64" s="33">
        <v>0</v>
      </c>
      <c r="J64" s="33">
        <v>4</v>
      </c>
      <c r="K64" s="33">
        <v>0</v>
      </c>
      <c r="L64" s="33">
        <v>0</v>
      </c>
      <c r="M64" s="4">
        <v>1090496164</v>
      </c>
    </row>
    <row r="65" spans="1:13" s="31" customFormat="1" ht="16.5" x14ac:dyDescent="0.25">
      <c r="A65" s="113"/>
      <c r="B65" s="130" t="s">
        <v>285</v>
      </c>
      <c r="C65" s="131">
        <v>1090496164</v>
      </c>
      <c r="D65" s="131" t="s">
        <v>77</v>
      </c>
      <c r="E65" s="131">
        <v>1016</v>
      </c>
      <c r="F65" s="33">
        <v>13</v>
      </c>
      <c r="G65" s="33">
        <v>7</v>
      </c>
      <c r="H65" s="33">
        <v>0</v>
      </c>
      <c r="I65" s="33">
        <v>2</v>
      </c>
      <c r="J65" s="33">
        <v>3</v>
      </c>
      <c r="K65" s="33">
        <v>0</v>
      </c>
      <c r="L65" s="33">
        <v>1</v>
      </c>
      <c r="M65" s="4">
        <v>1065866482</v>
      </c>
    </row>
    <row r="66" spans="1:13" s="31" customFormat="1" ht="16.5" x14ac:dyDescent="0.25">
      <c r="A66" s="113"/>
      <c r="B66" s="130" t="s">
        <v>286</v>
      </c>
      <c r="C66" s="131">
        <v>1065866482</v>
      </c>
      <c r="D66" s="131" t="s">
        <v>119</v>
      </c>
      <c r="E66" s="131">
        <v>1064</v>
      </c>
      <c r="F66" s="33">
        <v>2</v>
      </c>
      <c r="G66" s="33">
        <v>0</v>
      </c>
      <c r="H66" s="33">
        <v>0</v>
      </c>
      <c r="I66" s="33">
        <v>0</v>
      </c>
      <c r="J66" s="33">
        <v>1</v>
      </c>
      <c r="K66" s="33">
        <v>1</v>
      </c>
      <c r="L66" s="33">
        <v>0</v>
      </c>
      <c r="M66" s="4">
        <v>1100964068</v>
      </c>
    </row>
    <row r="67" spans="1:13" s="31" customFormat="1" ht="16.5" x14ac:dyDescent="0.25">
      <c r="A67" s="113"/>
      <c r="B67" s="130" t="s">
        <v>190</v>
      </c>
      <c r="C67" s="131">
        <v>1100964068</v>
      </c>
      <c r="D67" s="131" t="s">
        <v>29</v>
      </c>
      <c r="E67" s="131">
        <v>1212</v>
      </c>
      <c r="F67" s="33">
        <v>4</v>
      </c>
      <c r="G67" s="33">
        <v>1</v>
      </c>
      <c r="H67" s="33">
        <v>0</v>
      </c>
      <c r="I67" s="33">
        <v>1</v>
      </c>
      <c r="J67" s="33">
        <v>2</v>
      </c>
      <c r="K67" s="33">
        <v>0</v>
      </c>
      <c r="L67" s="33">
        <v>0</v>
      </c>
      <c r="M67" s="4">
        <v>1065903046</v>
      </c>
    </row>
    <row r="68" spans="1:13" s="31" customFormat="1" ht="16.5" x14ac:dyDescent="0.25">
      <c r="A68" s="113"/>
      <c r="B68" s="130" t="s">
        <v>200</v>
      </c>
      <c r="C68" s="131">
        <v>1065903046</v>
      </c>
      <c r="D68" s="131" t="s">
        <v>119</v>
      </c>
      <c r="E68" s="131">
        <v>1064</v>
      </c>
      <c r="F68" s="33">
        <v>12</v>
      </c>
      <c r="G68" s="33">
        <v>3</v>
      </c>
      <c r="H68" s="33">
        <v>0</v>
      </c>
      <c r="I68" s="33">
        <v>0</v>
      </c>
      <c r="J68" s="33">
        <v>7</v>
      </c>
      <c r="K68" s="33">
        <v>0</v>
      </c>
      <c r="L68" s="33">
        <v>2</v>
      </c>
      <c r="M68" s="4">
        <v>33369776</v>
      </c>
    </row>
    <row r="69" spans="1:13" s="31" customFormat="1" ht="16.5" x14ac:dyDescent="0.25">
      <c r="A69" s="113"/>
      <c r="B69" s="130" t="s">
        <v>154</v>
      </c>
      <c r="C69" s="131">
        <v>33369776</v>
      </c>
      <c r="D69" s="131" t="s">
        <v>100</v>
      </c>
      <c r="E69" s="131">
        <v>1189</v>
      </c>
      <c r="F69" s="33">
        <v>12</v>
      </c>
      <c r="G69" s="33">
        <v>3</v>
      </c>
      <c r="H69" s="33">
        <v>0</v>
      </c>
      <c r="I69" s="33">
        <v>0</v>
      </c>
      <c r="J69" s="33">
        <v>9</v>
      </c>
      <c r="K69" s="33">
        <v>0</v>
      </c>
      <c r="L69" s="33">
        <v>0</v>
      </c>
      <c r="M69" s="4">
        <v>13748083</v>
      </c>
    </row>
    <row r="70" spans="1:13" s="31" customFormat="1" ht="16.5" x14ac:dyDescent="0.25">
      <c r="A70" s="113"/>
      <c r="B70" s="130" t="s">
        <v>38</v>
      </c>
      <c r="C70" s="131">
        <v>13748083</v>
      </c>
      <c r="D70" s="131" t="s">
        <v>131</v>
      </c>
      <c r="E70" s="131">
        <v>1023</v>
      </c>
      <c r="F70" s="33">
        <v>14</v>
      </c>
      <c r="G70" s="33">
        <v>6</v>
      </c>
      <c r="H70" s="33">
        <v>0</v>
      </c>
      <c r="I70" s="33">
        <v>2</v>
      </c>
      <c r="J70" s="33">
        <v>5</v>
      </c>
      <c r="K70" s="33">
        <v>1</v>
      </c>
      <c r="L70" s="33">
        <v>0</v>
      </c>
      <c r="M70" s="4">
        <v>30305625</v>
      </c>
    </row>
    <row r="71" spans="1:13" s="31" customFormat="1" ht="16.5" x14ac:dyDescent="0.25">
      <c r="A71" s="113"/>
      <c r="B71" s="130" t="s">
        <v>194</v>
      </c>
      <c r="C71" s="131">
        <v>30305625</v>
      </c>
      <c r="D71" s="131" t="s">
        <v>126</v>
      </c>
      <c r="E71" s="131">
        <v>1058</v>
      </c>
      <c r="F71" s="33">
        <v>8</v>
      </c>
      <c r="G71" s="33">
        <v>1</v>
      </c>
      <c r="H71" s="33">
        <v>0</v>
      </c>
      <c r="I71" s="33">
        <v>0</v>
      </c>
      <c r="J71" s="33">
        <v>7</v>
      </c>
      <c r="K71" s="33">
        <v>0</v>
      </c>
      <c r="L71" s="33">
        <v>0</v>
      </c>
      <c r="M71" s="4">
        <v>60264444</v>
      </c>
    </row>
    <row r="72" spans="1:13" s="31" customFormat="1" ht="16.5" x14ac:dyDescent="0.25">
      <c r="A72" s="113"/>
      <c r="B72" s="130" t="s">
        <v>56</v>
      </c>
      <c r="C72" s="131">
        <v>60264444</v>
      </c>
      <c r="D72" s="131" t="s">
        <v>133</v>
      </c>
      <c r="E72" s="131">
        <v>1063</v>
      </c>
      <c r="F72" s="33">
        <v>13</v>
      </c>
      <c r="G72" s="33">
        <v>10</v>
      </c>
      <c r="H72" s="33">
        <v>0</v>
      </c>
      <c r="I72" s="33">
        <v>0</v>
      </c>
      <c r="J72" s="33">
        <v>2</v>
      </c>
      <c r="K72" s="33">
        <v>1</v>
      </c>
      <c r="L72" s="33">
        <v>0</v>
      </c>
      <c r="M72" s="4">
        <v>14193155</v>
      </c>
    </row>
    <row r="73" spans="1:13" s="31" customFormat="1" ht="16.5" x14ac:dyDescent="0.25">
      <c r="A73" s="113"/>
      <c r="B73" s="130" t="s">
        <v>57</v>
      </c>
      <c r="C73" s="131">
        <v>14193155</v>
      </c>
      <c r="D73" s="131" t="s">
        <v>127</v>
      </c>
      <c r="E73" s="131">
        <v>1069</v>
      </c>
      <c r="F73" s="33">
        <v>25</v>
      </c>
      <c r="G73" s="33">
        <v>10</v>
      </c>
      <c r="H73" s="33">
        <v>0</v>
      </c>
      <c r="I73" s="33">
        <v>1</v>
      </c>
      <c r="J73" s="33">
        <v>14</v>
      </c>
      <c r="K73" s="33">
        <v>0</v>
      </c>
      <c r="L73" s="33">
        <v>0</v>
      </c>
      <c r="M73" s="4">
        <v>43501348</v>
      </c>
    </row>
    <row r="74" spans="1:13" s="31" customFormat="1" ht="16.5" x14ac:dyDescent="0.25">
      <c r="A74" s="113"/>
      <c r="B74" s="130" t="s">
        <v>47</v>
      </c>
      <c r="C74" s="131">
        <v>43501348</v>
      </c>
      <c r="D74" s="131" t="s">
        <v>129</v>
      </c>
      <c r="E74" s="131">
        <v>1045</v>
      </c>
      <c r="F74" s="33">
        <v>5</v>
      </c>
      <c r="G74" s="33">
        <v>5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4">
        <v>1085244816</v>
      </c>
    </row>
    <row r="75" spans="1:13" s="31" customFormat="1" ht="16.5" x14ac:dyDescent="0.25">
      <c r="A75" s="113"/>
      <c r="B75" s="130" t="s">
        <v>93</v>
      </c>
      <c r="C75" s="131">
        <v>1085244816</v>
      </c>
      <c r="D75" s="131" t="s">
        <v>15</v>
      </c>
      <c r="E75" s="131">
        <v>1246</v>
      </c>
      <c r="F75" s="33">
        <v>9</v>
      </c>
      <c r="G75" s="33">
        <v>2</v>
      </c>
      <c r="H75" s="33">
        <v>0</v>
      </c>
      <c r="I75" s="33">
        <v>4</v>
      </c>
      <c r="J75" s="33">
        <v>2</v>
      </c>
      <c r="K75" s="33">
        <v>0</v>
      </c>
      <c r="L75" s="33">
        <v>1</v>
      </c>
      <c r="M75" s="4">
        <v>1023870093</v>
      </c>
    </row>
    <row r="76" spans="1:13" s="31" customFormat="1" ht="16.5" x14ac:dyDescent="0.25">
      <c r="A76" s="113"/>
      <c r="B76" s="130" t="s">
        <v>18</v>
      </c>
      <c r="C76" s="131">
        <v>1023870093</v>
      </c>
      <c r="D76" s="131" t="s">
        <v>142</v>
      </c>
      <c r="E76" s="131">
        <v>1083</v>
      </c>
      <c r="F76" s="33">
        <v>31</v>
      </c>
      <c r="G76" s="33">
        <v>8</v>
      </c>
      <c r="H76" s="33">
        <v>1</v>
      </c>
      <c r="I76" s="33">
        <v>9</v>
      </c>
      <c r="J76" s="33">
        <v>13</v>
      </c>
      <c r="K76" s="33">
        <v>0</v>
      </c>
      <c r="L76" s="33">
        <v>0</v>
      </c>
      <c r="M76" s="4">
        <v>1140417569</v>
      </c>
    </row>
    <row r="77" spans="1:13" s="31" customFormat="1" ht="16.5" x14ac:dyDescent="0.25">
      <c r="A77" s="113"/>
      <c r="B77" s="130" t="s">
        <v>98</v>
      </c>
      <c r="C77" s="131">
        <v>1140417569</v>
      </c>
      <c r="D77" s="131" t="s">
        <v>29</v>
      </c>
      <c r="E77" s="131">
        <v>1212</v>
      </c>
      <c r="F77" s="33">
        <v>13</v>
      </c>
      <c r="G77" s="33">
        <v>1</v>
      </c>
      <c r="H77" s="33">
        <v>0</v>
      </c>
      <c r="I77" s="33">
        <v>5</v>
      </c>
      <c r="J77" s="33">
        <v>7</v>
      </c>
      <c r="K77" s="33">
        <v>0</v>
      </c>
      <c r="L77" s="33">
        <v>0</v>
      </c>
      <c r="M77" s="4" t="e">
        <v>#N/A</v>
      </c>
    </row>
    <row r="78" spans="1:13" s="31" customFormat="1" ht="16.5" x14ac:dyDescent="0.25">
      <c r="A78" s="113"/>
      <c r="B78" s="130" t="s">
        <v>112</v>
      </c>
      <c r="C78" s="131">
        <v>1007271015</v>
      </c>
      <c r="D78" s="131" t="s">
        <v>100</v>
      </c>
      <c r="E78" s="131">
        <v>1189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4">
        <v>1094242311</v>
      </c>
    </row>
    <row r="79" spans="1:13" s="31" customFormat="1" ht="16.5" x14ac:dyDescent="0.25">
      <c r="A79" s="113"/>
      <c r="B79" s="130" t="s">
        <v>90</v>
      </c>
      <c r="C79" s="131">
        <v>1094242311</v>
      </c>
      <c r="D79" s="131" t="s">
        <v>133</v>
      </c>
      <c r="E79" s="131">
        <v>1063</v>
      </c>
      <c r="F79" s="33">
        <v>14</v>
      </c>
      <c r="G79" s="33">
        <v>4</v>
      </c>
      <c r="H79" s="33">
        <v>0</v>
      </c>
      <c r="I79" s="33">
        <v>1</v>
      </c>
      <c r="J79" s="33">
        <v>9</v>
      </c>
      <c r="K79" s="33">
        <v>0</v>
      </c>
      <c r="L79" s="33">
        <v>0</v>
      </c>
      <c r="M79" s="4">
        <v>1095913767</v>
      </c>
    </row>
    <row r="80" spans="1:13" s="31" customFormat="1" ht="16.5" x14ac:dyDescent="0.25">
      <c r="A80" s="113"/>
      <c r="B80" s="130" t="s">
        <v>63</v>
      </c>
      <c r="C80" s="131">
        <v>1095913767</v>
      </c>
      <c r="D80" s="131" t="s">
        <v>131</v>
      </c>
      <c r="E80" s="131">
        <v>1023</v>
      </c>
      <c r="F80" s="33">
        <v>3</v>
      </c>
      <c r="G80" s="33">
        <v>1</v>
      </c>
      <c r="H80" s="33">
        <v>0</v>
      </c>
      <c r="I80" s="33">
        <v>1</v>
      </c>
      <c r="J80" s="33">
        <v>1</v>
      </c>
      <c r="K80" s="33">
        <v>0</v>
      </c>
      <c r="L80" s="33">
        <v>0</v>
      </c>
      <c r="M80" s="4">
        <v>36950365</v>
      </c>
    </row>
    <row r="81" spans="1:13" s="31" customFormat="1" ht="16.5" x14ac:dyDescent="0.25">
      <c r="A81" s="113"/>
      <c r="B81" s="130" t="s">
        <v>94</v>
      </c>
      <c r="C81" s="131">
        <v>36950365</v>
      </c>
      <c r="D81" s="131" t="s">
        <v>15</v>
      </c>
      <c r="E81" s="131">
        <v>1246</v>
      </c>
      <c r="F81" s="33">
        <v>14</v>
      </c>
      <c r="G81" s="33">
        <v>2</v>
      </c>
      <c r="H81" s="33">
        <v>0</v>
      </c>
      <c r="I81" s="33">
        <v>3</v>
      </c>
      <c r="J81" s="33">
        <v>5</v>
      </c>
      <c r="K81" s="33">
        <v>0</v>
      </c>
      <c r="L81" s="33">
        <v>4</v>
      </c>
      <c r="M81" s="4">
        <v>1067867312</v>
      </c>
    </row>
    <row r="82" spans="1:13" s="31" customFormat="1" ht="16.5" x14ac:dyDescent="0.25">
      <c r="A82" s="113"/>
      <c r="B82" s="130" t="s">
        <v>24</v>
      </c>
      <c r="C82" s="131">
        <v>1067867312</v>
      </c>
      <c r="D82" s="131" t="s">
        <v>120</v>
      </c>
      <c r="E82" s="131">
        <v>1005</v>
      </c>
      <c r="F82" s="33">
        <v>3</v>
      </c>
      <c r="G82" s="33">
        <v>1</v>
      </c>
      <c r="H82" s="33">
        <v>0</v>
      </c>
      <c r="I82" s="33">
        <v>0</v>
      </c>
      <c r="J82" s="33">
        <v>2</v>
      </c>
      <c r="K82" s="33">
        <v>0</v>
      </c>
      <c r="L82" s="33">
        <v>0</v>
      </c>
      <c r="M82" s="4">
        <v>1104127678</v>
      </c>
    </row>
    <row r="83" spans="1:13" s="31" customFormat="1" ht="16.5" x14ac:dyDescent="0.25">
      <c r="A83" s="113"/>
      <c r="B83" s="130" t="s">
        <v>49</v>
      </c>
      <c r="C83" s="131">
        <v>1104127678</v>
      </c>
      <c r="D83" s="131" t="s">
        <v>50</v>
      </c>
      <c r="E83" s="131">
        <v>1182</v>
      </c>
      <c r="F83" s="33">
        <v>11</v>
      </c>
      <c r="G83" s="33">
        <v>7</v>
      </c>
      <c r="H83" s="33">
        <v>0</v>
      </c>
      <c r="I83" s="33">
        <v>0</v>
      </c>
      <c r="J83" s="33">
        <v>3</v>
      </c>
      <c r="K83" s="33">
        <v>0</v>
      </c>
      <c r="L83" s="33">
        <v>1</v>
      </c>
      <c r="M83" s="4">
        <v>37750920</v>
      </c>
    </row>
    <row r="84" spans="1:13" s="31" customFormat="1" ht="16.5" x14ac:dyDescent="0.25">
      <c r="A84" s="113"/>
      <c r="B84" s="130" t="s">
        <v>5</v>
      </c>
      <c r="C84" s="131">
        <v>37750920</v>
      </c>
      <c r="D84" s="131" t="s">
        <v>134</v>
      </c>
      <c r="E84" s="131">
        <v>1055</v>
      </c>
      <c r="F84" s="33">
        <v>26</v>
      </c>
      <c r="G84" s="33">
        <v>15</v>
      </c>
      <c r="H84" s="33">
        <v>0</v>
      </c>
      <c r="I84" s="33">
        <v>0</v>
      </c>
      <c r="J84" s="33">
        <v>11</v>
      </c>
      <c r="K84" s="33">
        <v>0</v>
      </c>
      <c r="L84" s="33">
        <v>0</v>
      </c>
      <c r="M84" s="4">
        <v>1052403771</v>
      </c>
    </row>
    <row r="85" spans="1:13" s="31" customFormat="1" ht="16.5" x14ac:dyDescent="0.25">
      <c r="A85" s="113"/>
      <c r="B85" s="130" t="s">
        <v>199</v>
      </c>
      <c r="C85" s="131">
        <v>1052403771</v>
      </c>
      <c r="D85" s="131" t="s">
        <v>114</v>
      </c>
      <c r="E85" s="131">
        <v>1061</v>
      </c>
      <c r="F85" s="33">
        <v>15</v>
      </c>
      <c r="G85" s="33">
        <v>2</v>
      </c>
      <c r="H85" s="33">
        <v>0</v>
      </c>
      <c r="I85" s="33">
        <v>5</v>
      </c>
      <c r="J85" s="33">
        <v>6</v>
      </c>
      <c r="K85" s="33">
        <v>2</v>
      </c>
      <c r="L85" s="33">
        <v>0</v>
      </c>
      <c r="M85" s="4">
        <v>64558951</v>
      </c>
    </row>
    <row r="86" spans="1:13" s="31" customFormat="1" ht="16.5" x14ac:dyDescent="0.25">
      <c r="A86" s="113"/>
      <c r="B86" s="130" t="s">
        <v>25</v>
      </c>
      <c r="C86" s="131">
        <v>64558951</v>
      </c>
      <c r="D86" s="131" t="s">
        <v>122</v>
      </c>
      <c r="E86" s="131">
        <v>1006</v>
      </c>
      <c r="F86" s="33">
        <v>5</v>
      </c>
      <c r="G86" s="33">
        <v>0</v>
      </c>
      <c r="H86" s="33">
        <v>0</v>
      </c>
      <c r="I86" s="33">
        <v>0</v>
      </c>
      <c r="J86" s="33">
        <v>3</v>
      </c>
      <c r="K86" s="33">
        <v>0</v>
      </c>
      <c r="L86" s="33">
        <v>2</v>
      </c>
      <c r="M86" s="4">
        <v>80205370</v>
      </c>
    </row>
    <row r="87" spans="1:13" s="31" customFormat="1" ht="16.5" x14ac:dyDescent="0.25">
      <c r="A87" s="113"/>
      <c r="B87" s="130" t="s">
        <v>85</v>
      </c>
      <c r="C87" s="131">
        <v>80205370</v>
      </c>
      <c r="D87" s="131" t="s">
        <v>116</v>
      </c>
      <c r="E87" s="131">
        <v>1070</v>
      </c>
      <c r="F87" s="33">
        <v>2</v>
      </c>
      <c r="G87" s="33">
        <v>1</v>
      </c>
      <c r="H87" s="33">
        <v>0</v>
      </c>
      <c r="I87" s="33">
        <v>0</v>
      </c>
      <c r="J87" s="33">
        <v>0</v>
      </c>
      <c r="K87" s="33">
        <v>0</v>
      </c>
      <c r="L87" s="33">
        <v>1</v>
      </c>
      <c r="M87" s="4">
        <v>4611684</v>
      </c>
    </row>
    <row r="88" spans="1:13" s="31" customFormat="1" ht="16.5" x14ac:dyDescent="0.25">
      <c r="A88" s="113"/>
      <c r="B88" s="130" t="s">
        <v>152</v>
      </c>
      <c r="C88" s="131">
        <v>4611684</v>
      </c>
      <c r="D88" s="131" t="s">
        <v>129</v>
      </c>
      <c r="E88" s="131">
        <v>1045</v>
      </c>
      <c r="F88" s="33">
        <v>5</v>
      </c>
      <c r="G88" s="33">
        <v>5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4">
        <v>92533979</v>
      </c>
    </row>
    <row r="89" spans="1:13" s="31" customFormat="1" ht="16.5" x14ac:dyDescent="0.25">
      <c r="A89" s="113"/>
      <c r="B89" s="130" t="s">
        <v>230</v>
      </c>
      <c r="C89" s="131">
        <v>92533979</v>
      </c>
      <c r="D89" s="131" t="s">
        <v>122</v>
      </c>
      <c r="E89" s="131">
        <v>1006</v>
      </c>
      <c r="F89" s="33">
        <v>10</v>
      </c>
      <c r="G89" s="33">
        <v>6</v>
      </c>
      <c r="H89" s="33">
        <v>0</v>
      </c>
      <c r="I89" s="33">
        <v>0</v>
      </c>
      <c r="J89" s="33">
        <v>4</v>
      </c>
      <c r="K89" s="33">
        <v>0</v>
      </c>
      <c r="L89" s="33">
        <v>0</v>
      </c>
      <c r="M89" s="4">
        <v>88240478</v>
      </c>
    </row>
    <row r="90" spans="1:13" s="31" customFormat="1" ht="16.5" x14ac:dyDescent="0.25">
      <c r="A90" s="113"/>
      <c r="B90" s="130" t="s">
        <v>74</v>
      </c>
      <c r="C90" s="131">
        <v>88240478</v>
      </c>
      <c r="D90" s="131" t="s">
        <v>132</v>
      </c>
      <c r="E90" s="131">
        <v>1003</v>
      </c>
      <c r="F90" s="33">
        <v>23</v>
      </c>
      <c r="G90" s="33">
        <v>9</v>
      </c>
      <c r="H90" s="33">
        <v>0</v>
      </c>
      <c r="I90" s="33">
        <v>5</v>
      </c>
      <c r="J90" s="33">
        <v>7</v>
      </c>
      <c r="K90" s="33">
        <v>2</v>
      </c>
      <c r="L90" s="33">
        <v>0</v>
      </c>
      <c r="M90" s="4">
        <v>88254944</v>
      </c>
    </row>
    <row r="91" spans="1:13" s="31" customFormat="1" ht="16.5" x14ac:dyDescent="0.25">
      <c r="A91" s="113"/>
      <c r="B91" s="130" t="s">
        <v>287</v>
      </c>
      <c r="C91" s="131">
        <v>88254944</v>
      </c>
      <c r="D91" s="131" t="s">
        <v>132</v>
      </c>
      <c r="E91" s="131">
        <v>1003</v>
      </c>
      <c r="F91" s="33">
        <v>13</v>
      </c>
      <c r="G91" s="33">
        <v>1</v>
      </c>
      <c r="H91" s="33">
        <v>0</v>
      </c>
      <c r="I91" s="33">
        <v>1</v>
      </c>
      <c r="J91" s="33">
        <v>6</v>
      </c>
      <c r="K91" s="33">
        <v>1</v>
      </c>
      <c r="L91" s="33">
        <v>4</v>
      </c>
      <c r="M91" s="4">
        <v>63516073</v>
      </c>
    </row>
    <row r="92" spans="1:13" s="31" customFormat="1" ht="16.5" x14ac:dyDescent="0.25">
      <c r="A92" s="113"/>
      <c r="B92" s="130" t="s">
        <v>61</v>
      </c>
      <c r="C92" s="131">
        <v>63516073</v>
      </c>
      <c r="D92" s="131" t="s">
        <v>131</v>
      </c>
      <c r="E92" s="131">
        <v>1023</v>
      </c>
      <c r="F92" s="33">
        <v>8</v>
      </c>
      <c r="G92" s="33">
        <v>3</v>
      </c>
      <c r="H92" s="33">
        <v>0</v>
      </c>
      <c r="I92" s="33">
        <v>2</v>
      </c>
      <c r="J92" s="33">
        <v>2</v>
      </c>
      <c r="K92" s="33">
        <v>0</v>
      </c>
      <c r="L92" s="33">
        <v>1</v>
      </c>
      <c r="M92" s="4">
        <v>32907743</v>
      </c>
    </row>
    <row r="93" spans="1:13" s="31" customFormat="1" ht="16.5" x14ac:dyDescent="0.25">
      <c r="A93" s="113"/>
      <c r="B93" s="130" t="s">
        <v>36</v>
      </c>
      <c r="C93" s="131">
        <v>32907743</v>
      </c>
      <c r="D93" s="131" t="s">
        <v>17</v>
      </c>
      <c r="E93" s="131">
        <v>1131</v>
      </c>
      <c r="F93" s="33">
        <v>17</v>
      </c>
      <c r="G93" s="33">
        <v>9</v>
      </c>
      <c r="H93" s="33">
        <v>0</v>
      </c>
      <c r="I93" s="33">
        <v>0</v>
      </c>
      <c r="J93" s="33">
        <v>8</v>
      </c>
      <c r="K93" s="33">
        <v>0</v>
      </c>
      <c r="L93" s="33">
        <v>0</v>
      </c>
      <c r="M93" s="4">
        <v>1094264744</v>
      </c>
    </row>
    <row r="94" spans="1:13" s="31" customFormat="1" ht="16.5" x14ac:dyDescent="0.25">
      <c r="A94" s="113"/>
      <c r="B94" s="130" t="s">
        <v>288</v>
      </c>
      <c r="C94" s="131">
        <v>1094264744</v>
      </c>
      <c r="D94" s="131" t="s">
        <v>133</v>
      </c>
      <c r="E94" s="131">
        <v>1063</v>
      </c>
      <c r="F94" s="33">
        <v>9</v>
      </c>
      <c r="G94" s="33">
        <v>4</v>
      </c>
      <c r="H94" s="33">
        <v>0</v>
      </c>
      <c r="I94" s="33">
        <v>0</v>
      </c>
      <c r="J94" s="33">
        <v>4</v>
      </c>
      <c r="K94" s="33">
        <v>0</v>
      </c>
      <c r="L94" s="33">
        <v>1</v>
      </c>
      <c r="M94" s="4" t="e">
        <v>#N/A</v>
      </c>
    </row>
    <row r="95" spans="1:13" s="31" customFormat="1" ht="16.5" x14ac:dyDescent="0.25">
      <c r="A95" s="113"/>
      <c r="B95" s="130" t="s">
        <v>196</v>
      </c>
      <c r="C95" s="131">
        <v>7142819</v>
      </c>
      <c r="D95" s="131" t="s">
        <v>121</v>
      </c>
      <c r="E95" s="131">
        <v>1007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4">
        <v>1120572691</v>
      </c>
    </row>
    <row r="96" spans="1:13" s="31" customFormat="1" ht="16.5" x14ac:dyDescent="0.25">
      <c r="A96" s="113"/>
      <c r="B96" s="130" t="s">
        <v>201</v>
      </c>
      <c r="C96" s="131">
        <v>1120572691</v>
      </c>
      <c r="D96" s="131" t="s">
        <v>20</v>
      </c>
      <c r="E96" s="131">
        <v>1251</v>
      </c>
      <c r="F96" s="33">
        <v>6</v>
      </c>
      <c r="G96" s="33">
        <v>3</v>
      </c>
      <c r="H96" s="33">
        <v>0</v>
      </c>
      <c r="I96" s="33">
        <v>0</v>
      </c>
      <c r="J96" s="33">
        <v>3</v>
      </c>
      <c r="K96" s="33">
        <v>0</v>
      </c>
      <c r="L96" s="33">
        <v>0</v>
      </c>
      <c r="M96" s="4">
        <v>1022409871</v>
      </c>
    </row>
    <row r="97" spans="1:13" s="31" customFormat="1" ht="16.5" x14ac:dyDescent="0.25">
      <c r="A97" s="113"/>
      <c r="B97" s="130" t="s">
        <v>289</v>
      </c>
      <c r="C97" s="131">
        <v>1022409871</v>
      </c>
      <c r="D97" s="131" t="s">
        <v>142</v>
      </c>
      <c r="E97" s="131">
        <v>1083</v>
      </c>
      <c r="F97" s="33">
        <v>11</v>
      </c>
      <c r="G97" s="33">
        <v>2</v>
      </c>
      <c r="H97" s="33">
        <v>0</v>
      </c>
      <c r="I97" s="33">
        <v>4</v>
      </c>
      <c r="J97" s="33">
        <v>5</v>
      </c>
      <c r="K97" s="33">
        <v>0</v>
      </c>
      <c r="L97" s="33">
        <v>0</v>
      </c>
      <c r="M97" s="4" t="e">
        <v>#N/A</v>
      </c>
    </row>
    <row r="98" spans="1:13" s="31" customFormat="1" ht="16.5" x14ac:dyDescent="0.25">
      <c r="A98" s="113"/>
      <c r="B98" s="130" t="s">
        <v>46</v>
      </c>
      <c r="C98" s="131">
        <v>1065901995</v>
      </c>
      <c r="D98" s="131" t="s">
        <v>134</v>
      </c>
      <c r="E98" s="131">
        <v>1055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4">
        <v>49760452</v>
      </c>
    </row>
    <row r="99" spans="1:13" s="31" customFormat="1" ht="16.5" x14ac:dyDescent="0.25">
      <c r="A99" s="113"/>
      <c r="B99" s="130" t="s">
        <v>55</v>
      </c>
      <c r="C99" s="131">
        <v>49760452</v>
      </c>
      <c r="D99" s="131" t="s">
        <v>13</v>
      </c>
      <c r="E99" s="131">
        <v>1046</v>
      </c>
      <c r="F99" s="33">
        <v>7</v>
      </c>
      <c r="G99" s="33">
        <v>1</v>
      </c>
      <c r="H99" s="33">
        <v>0</v>
      </c>
      <c r="I99" s="33">
        <v>0</v>
      </c>
      <c r="J99" s="33">
        <v>3</v>
      </c>
      <c r="K99" s="33">
        <v>0</v>
      </c>
      <c r="L99" s="33">
        <v>3</v>
      </c>
      <c r="M99" s="4">
        <v>1065604401</v>
      </c>
    </row>
    <row r="100" spans="1:13" s="31" customFormat="1" ht="16.5" x14ac:dyDescent="0.25">
      <c r="A100" s="113"/>
      <c r="B100" s="130" t="s">
        <v>43</v>
      </c>
      <c r="C100" s="131">
        <v>1065604401</v>
      </c>
      <c r="D100" s="131" t="s">
        <v>13</v>
      </c>
      <c r="E100" s="131">
        <v>1046</v>
      </c>
      <c r="F100" s="33">
        <v>1</v>
      </c>
      <c r="G100" s="33">
        <v>1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4" t="e">
        <v>#N/A</v>
      </c>
    </row>
    <row r="101" spans="1:13" s="31" customFormat="1" ht="16.5" x14ac:dyDescent="0.25">
      <c r="A101" s="113"/>
      <c r="B101" s="130" t="s">
        <v>195</v>
      </c>
      <c r="C101" s="131">
        <v>1057601235</v>
      </c>
      <c r="D101" s="131" t="s">
        <v>117</v>
      </c>
      <c r="E101" s="131">
        <v>1047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4">
        <v>1116258948</v>
      </c>
    </row>
    <row r="102" spans="1:13" s="31" customFormat="1" ht="16.5" x14ac:dyDescent="0.25">
      <c r="A102" s="113"/>
      <c r="B102" s="130" t="s">
        <v>228</v>
      </c>
      <c r="C102" s="131">
        <v>1116258948</v>
      </c>
      <c r="D102" s="131" t="s">
        <v>130</v>
      </c>
      <c r="E102" s="131">
        <v>1034</v>
      </c>
      <c r="F102" s="33">
        <v>4</v>
      </c>
      <c r="G102" s="33">
        <v>3</v>
      </c>
      <c r="H102" s="33">
        <v>0</v>
      </c>
      <c r="I102" s="33">
        <v>0</v>
      </c>
      <c r="J102" s="33">
        <v>1</v>
      </c>
      <c r="K102" s="33">
        <v>0</v>
      </c>
      <c r="L102" s="33">
        <v>0</v>
      </c>
      <c r="M102" s="4">
        <v>36175736</v>
      </c>
    </row>
    <row r="103" spans="1:13" s="31" customFormat="1" ht="16.5" x14ac:dyDescent="0.25">
      <c r="A103" s="113"/>
      <c r="B103" s="130" t="s">
        <v>83</v>
      </c>
      <c r="C103" s="131">
        <v>36175736</v>
      </c>
      <c r="D103" s="131" t="s">
        <v>127</v>
      </c>
      <c r="E103" s="131">
        <v>1069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4">
        <v>1102838878</v>
      </c>
    </row>
    <row r="104" spans="1:13" s="31" customFormat="1" ht="16.5" x14ac:dyDescent="0.25">
      <c r="A104" s="113"/>
      <c r="B104" s="130" t="s">
        <v>137</v>
      </c>
      <c r="C104" s="131">
        <v>1102838878</v>
      </c>
      <c r="D104" s="131" t="s">
        <v>122</v>
      </c>
      <c r="E104" s="131">
        <v>1006</v>
      </c>
      <c r="F104" s="33">
        <v>4</v>
      </c>
      <c r="G104" s="33">
        <v>2</v>
      </c>
      <c r="H104" s="33">
        <v>0</v>
      </c>
      <c r="I104" s="33">
        <v>0</v>
      </c>
      <c r="J104" s="33">
        <v>1</v>
      </c>
      <c r="K104" s="33">
        <v>0</v>
      </c>
      <c r="L104" s="33">
        <v>1</v>
      </c>
      <c r="M104" s="4">
        <v>91079206</v>
      </c>
    </row>
    <row r="105" spans="1:13" s="31" customFormat="1" ht="16.5" x14ac:dyDescent="0.25">
      <c r="A105" s="113"/>
      <c r="B105" s="130" t="s">
        <v>97</v>
      </c>
      <c r="C105" s="131">
        <v>91079206</v>
      </c>
      <c r="D105" s="131" t="s">
        <v>29</v>
      </c>
      <c r="E105" s="131">
        <v>1212</v>
      </c>
      <c r="F105" s="33">
        <v>7</v>
      </c>
      <c r="G105" s="33">
        <v>2</v>
      </c>
      <c r="H105" s="33">
        <v>0</v>
      </c>
      <c r="I105" s="33">
        <v>1</v>
      </c>
      <c r="J105" s="33">
        <v>3</v>
      </c>
      <c r="K105" s="33">
        <v>1</v>
      </c>
      <c r="L105" s="33">
        <v>0</v>
      </c>
      <c r="M105" s="4" t="e">
        <v>#N/A</v>
      </c>
    </row>
    <row r="106" spans="1:13" s="31" customFormat="1" ht="16.5" x14ac:dyDescent="0.25">
      <c r="A106" s="113"/>
      <c r="B106" s="130" t="s">
        <v>291</v>
      </c>
      <c r="C106" s="131">
        <v>1061762147</v>
      </c>
      <c r="D106" s="131" t="s">
        <v>129</v>
      </c>
      <c r="E106" s="131">
        <v>1045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4">
        <v>59311332</v>
      </c>
    </row>
    <row r="107" spans="1:13" s="31" customFormat="1" ht="16.5" x14ac:dyDescent="0.25">
      <c r="A107" s="113"/>
      <c r="B107" s="130" t="s">
        <v>92</v>
      </c>
      <c r="C107" s="131">
        <v>59311332</v>
      </c>
      <c r="D107" s="131" t="s">
        <v>15</v>
      </c>
      <c r="E107" s="131">
        <v>1246</v>
      </c>
      <c r="F107" s="33">
        <v>30</v>
      </c>
      <c r="G107" s="33">
        <v>5</v>
      </c>
      <c r="H107" s="33">
        <v>0</v>
      </c>
      <c r="I107" s="33">
        <v>9</v>
      </c>
      <c r="J107" s="33">
        <v>14</v>
      </c>
      <c r="K107" s="33">
        <v>0</v>
      </c>
      <c r="L107" s="33">
        <v>2</v>
      </c>
      <c r="M107" s="4">
        <v>3171814</v>
      </c>
    </row>
    <row r="108" spans="1:13" s="31" customFormat="1" ht="16.5" x14ac:dyDescent="0.25">
      <c r="A108" s="113"/>
      <c r="B108" s="130" t="s">
        <v>204</v>
      </c>
      <c r="C108" s="131">
        <v>3171814</v>
      </c>
      <c r="D108" s="131" t="s">
        <v>115</v>
      </c>
      <c r="E108" s="131">
        <v>1130</v>
      </c>
      <c r="F108" s="33">
        <v>14</v>
      </c>
      <c r="G108" s="33">
        <v>10</v>
      </c>
      <c r="H108" s="33">
        <v>0</v>
      </c>
      <c r="I108" s="33">
        <v>0</v>
      </c>
      <c r="J108" s="33">
        <v>4</v>
      </c>
      <c r="K108" s="33">
        <v>0</v>
      </c>
      <c r="L108" s="33">
        <v>0</v>
      </c>
      <c r="M108" s="4">
        <v>1110578591</v>
      </c>
    </row>
    <row r="109" spans="1:13" s="31" customFormat="1" ht="16.5" x14ac:dyDescent="0.25">
      <c r="A109" s="113"/>
      <c r="B109" s="130" t="s">
        <v>292</v>
      </c>
      <c r="C109" s="131">
        <v>1110578591</v>
      </c>
      <c r="D109" s="131" t="s">
        <v>116</v>
      </c>
      <c r="E109" s="131">
        <v>1070</v>
      </c>
      <c r="F109" s="33">
        <v>7</v>
      </c>
      <c r="G109" s="33">
        <v>4</v>
      </c>
      <c r="H109" s="33">
        <v>0</v>
      </c>
      <c r="I109" s="33">
        <v>1</v>
      </c>
      <c r="J109" s="33">
        <v>1</v>
      </c>
      <c r="K109" s="33">
        <v>0</v>
      </c>
      <c r="L109" s="33">
        <v>1</v>
      </c>
      <c r="M109" s="4">
        <v>12997397</v>
      </c>
    </row>
    <row r="110" spans="1:13" s="31" customFormat="1" ht="16.5" x14ac:dyDescent="0.25">
      <c r="A110" s="113"/>
      <c r="B110" s="130" t="s">
        <v>91</v>
      </c>
      <c r="C110" s="131">
        <v>12997397</v>
      </c>
      <c r="D110" s="131" t="s">
        <v>15</v>
      </c>
      <c r="E110" s="131">
        <v>1246</v>
      </c>
      <c r="F110" s="33">
        <v>23</v>
      </c>
      <c r="G110" s="33">
        <v>4</v>
      </c>
      <c r="H110" s="33">
        <v>0</v>
      </c>
      <c r="I110" s="33">
        <v>6</v>
      </c>
      <c r="J110" s="33">
        <v>11</v>
      </c>
      <c r="K110" s="33">
        <v>0</v>
      </c>
      <c r="L110" s="33">
        <v>2</v>
      </c>
      <c r="M110" s="4">
        <v>10933968</v>
      </c>
    </row>
    <row r="111" spans="1:13" s="31" customFormat="1" ht="16.5" x14ac:dyDescent="0.25">
      <c r="A111" s="113"/>
      <c r="B111" s="130" t="s">
        <v>22</v>
      </c>
      <c r="C111" s="131">
        <v>10933968</v>
      </c>
      <c r="D111" s="131" t="s">
        <v>120</v>
      </c>
      <c r="E111" s="131">
        <v>1005</v>
      </c>
      <c r="F111" s="33">
        <v>9</v>
      </c>
      <c r="G111" s="33">
        <v>3</v>
      </c>
      <c r="H111" s="33">
        <v>0</v>
      </c>
      <c r="I111" s="33">
        <v>0</v>
      </c>
      <c r="J111" s="33">
        <v>3</v>
      </c>
      <c r="K111" s="33">
        <v>0</v>
      </c>
      <c r="L111" s="33">
        <v>3</v>
      </c>
      <c r="M111" s="4">
        <v>55307399</v>
      </c>
    </row>
    <row r="112" spans="1:13" s="31" customFormat="1" ht="16.5" x14ac:dyDescent="0.25">
      <c r="A112" s="113"/>
      <c r="B112" s="130" t="s">
        <v>7</v>
      </c>
      <c r="C112" s="131">
        <v>55307399</v>
      </c>
      <c r="D112" s="131" t="s">
        <v>123</v>
      </c>
      <c r="E112" s="131">
        <v>1185</v>
      </c>
      <c r="F112" s="33">
        <v>11</v>
      </c>
      <c r="G112" s="33">
        <v>10</v>
      </c>
      <c r="H112" s="33">
        <v>0</v>
      </c>
      <c r="I112" s="33">
        <v>0</v>
      </c>
      <c r="J112" s="33">
        <v>1</v>
      </c>
      <c r="K112" s="33">
        <v>0</v>
      </c>
      <c r="L112" s="33">
        <v>0</v>
      </c>
      <c r="M112" s="4">
        <v>8505969</v>
      </c>
    </row>
    <row r="113" spans="1:13" s="31" customFormat="1" ht="16.5" x14ac:dyDescent="0.25">
      <c r="A113" s="113"/>
      <c r="B113" s="130" t="s">
        <v>293</v>
      </c>
      <c r="C113" s="131">
        <v>8505969</v>
      </c>
      <c r="D113" s="131" t="s">
        <v>123</v>
      </c>
      <c r="E113" s="131">
        <v>1185</v>
      </c>
      <c r="F113" s="33">
        <v>2</v>
      </c>
      <c r="G113" s="33">
        <v>1</v>
      </c>
      <c r="H113" s="33">
        <v>0</v>
      </c>
      <c r="I113" s="33">
        <v>0</v>
      </c>
      <c r="J113" s="33">
        <v>1</v>
      </c>
      <c r="K113" s="33">
        <v>0</v>
      </c>
      <c r="L113" s="33">
        <v>0</v>
      </c>
      <c r="M113" s="4" t="e">
        <v>#N/A</v>
      </c>
    </row>
    <row r="114" spans="1:13" s="31" customFormat="1" ht="16.5" x14ac:dyDescent="0.25">
      <c r="A114" s="113"/>
      <c r="B114" s="130" t="s">
        <v>294</v>
      </c>
      <c r="C114" s="131">
        <v>1121833199</v>
      </c>
      <c r="D114" s="131" t="s">
        <v>118</v>
      </c>
      <c r="E114" s="131">
        <v>1039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4">
        <v>53097195</v>
      </c>
    </row>
    <row r="115" spans="1:13" s="31" customFormat="1" ht="16.5" x14ac:dyDescent="0.25">
      <c r="A115" s="113"/>
      <c r="B115" s="130" t="s">
        <v>295</v>
      </c>
      <c r="C115" s="131">
        <v>53097195</v>
      </c>
      <c r="D115" s="131" t="s">
        <v>296</v>
      </c>
      <c r="E115" s="131">
        <v>1265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4">
        <v>1065890892</v>
      </c>
    </row>
    <row r="116" spans="1:13" s="31" customFormat="1" ht="16.5" x14ac:dyDescent="0.25">
      <c r="A116" s="113"/>
      <c r="B116" s="130" t="s">
        <v>297</v>
      </c>
      <c r="C116" s="131">
        <v>1065890892</v>
      </c>
      <c r="D116" s="131" t="s">
        <v>119</v>
      </c>
      <c r="E116" s="131">
        <v>1064</v>
      </c>
      <c r="F116" s="33">
        <v>9</v>
      </c>
      <c r="G116" s="33">
        <v>1</v>
      </c>
      <c r="H116" s="33">
        <v>0</v>
      </c>
      <c r="I116" s="33">
        <v>0</v>
      </c>
      <c r="J116" s="33">
        <v>4</v>
      </c>
      <c r="K116" s="33">
        <v>1</v>
      </c>
      <c r="L116" s="33">
        <v>3</v>
      </c>
      <c r="M116" s="4" t="e">
        <v>#N/A</v>
      </c>
    </row>
    <row r="117" spans="1:13" s="31" customFormat="1" ht="16.5" x14ac:dyDescent="0.25">
      <c r="A117" s="113"/>
      <c r="B117" s="130" t="s">
        <v>298</v>
      </c>
      <c r="C117" s="131">
        <v>1065904611</v>
      </c>
      <c r="D117" s="131" t="s">
        <v>119</v>
      </c>
      <c r="E117" s="131">
        <v>1064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4">
        <v>1094574650</v>
      </c>
    </row>
    <row r="118" spans="1:13" s="31" customFormat="1" ht="16.5" x14ac:dyDescent="0.25">
      <c r="A118" s="113"/>
      <c r="B118" s="130" t="s">
        <v>65</v>
      </c>
      <c r="C118" s="131">
        <v>1094574650</v>
      </c>
      <c r="D118" s="131" t="s">
        <v>131</v>
      </c>
      <c r="E118" s="131">
        <v>1023</v>
      </c>
      <c r="F118" s="33">
        <v>15</v>
      </c>
      <c r="G118" s="33">
        <v>3</v>
      </c>
      <c r="H118" s="33">
        <v>0</v>
      </c>
      <c r="I118" s="33">
        <v>5</v>
      </c>
      <c r="J118" s="33">
        <v>4</v>
      </c>
      <c r="K118" s="33">
        <v>0</v>
      </c>
      <c r="L118" s="33">
        <v>3</v>
      </c>
      <c r="M118" s="4">
        <v>1144028592</v>
      </c>
    </row>
    <row r="119" spans="1:13" s="31" customFormat="1" ht="16.5" x14ac:dyDescent="0.25">
      <c r="A119" s="113"/>
      <c r="B119" s="130" t="s">
        <v>299</v>
      </c>
      <c r="C119" s="131">
        <v>1144028592</v>
      </c>
      <c r="D119" s="131" t="s">
        <v>124</v>
      </c>
      <c r="E119" s="131">
        <v>1026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4">
        <v>33025654</v>
      </c>
    </row>
    <row r="120" spans="1:13" s="31" customFormat="1" ht="16.5" x14ac:dyDescent="0.25">
      <c r="A120" s="113"/>
      <c r="B120" s="130" t="s">
        <v>32</v>
      </c>
      <c r="C120" s="131">
        <v>33025654</v>
      </c>
      <c r="D120" s="131" t="s">
        <v>17</v>
      </c>
      <c r="E120" s="131">
        <v>1131</v>
      </c>
      <c r="F120" s="33">
        <v>9</v>
      </c>
      <c r="G120" s="33">
        <v>2</v>
      </c>
      <c r="H120" s="33">
        <v>3</v>
      </c>
      <c r="I120" s="33">
        <v>0</v>
      </c>
      <c r="J120" s="33">
        <v>4</v>
      </c>
      <c r="K120" s="33">
        <v>0</v>
      </c>
      <c r="L120" s="33">
        <v>0</v>
      </c>
      <c r="M120" s="4" t="e">
        <v>#N/A</v>
      </c>
    </row>
    <row r="121" spans="1:13" s="31" customFormat="1" ht="16.5" x14ac:dyDescent="0.25">
      <c r="A121" s="113"/>
      <c r="B121" s="130" t="s">
        <v>59</v>
      </c>
      <c r="C121" s="131">
        <v>45647689</v>
      </c>
      <c r="D121" s="131" t="s">
        <v>17</v>
      </c>
      <c r="E121" s="131">
        <v>1131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4">
        <v>13275906</v>
      </c>
    </row>
    <row r="122" spans="1:13" s="31" customFormat="1" ht="16.5" x14ac:dyDescent="0.25">
      <c r="A122" s="113"/>
      <c r="B122" s="130" t="s">
        <v>70</v>
      </c>
      <c r="C122" s="131">
        <v>13275906</v>
      </c>
      <c r="D122" s="131" t="s">
        <v>132</v>
      </c>
      <c r="E122" s="131">
        <v>1003</v>
      </c>
      <c r="F122" s="33">
        <v>9</v>
      </c>
      <c r="G122" s="33">
        <v>7</v>
      </c>
      <c r="H122" s="33">
        <v>0</v>
      </c>
      <c r="I122" s="33">
        <v>1</v>
      </c>
      <c r="J122" s="33">
        <v>1</v>
      </c>
      <c r="K122" s="33">
        <v>0</v>
      </c>
      <c r="L122" s="33">
        <v>0</v>
      </c>
      <c r="M122" s="4">
        <v>17525371</v>
      </c>
    </row>
    <row r="123" spans="1:13" s="31" customFormat="1" ht="16.5" x14ac:dyDescent="0.25">
      <c r="A123" s="113"/>
      <c r="B123" s="130" t="s">
        <v>16</v>
      </c>
      <c r="C123" s="131">
        <v>17525371</v>
      </c>
      <c r="D123" s="131" t="s">
        <v>132</v>
      </c>
      <c r="E123" s="131">
        <v>1003</v>
      </c>
      <c r="F123" s="33">
        <v>9</v>
      </c>
      <c r="G123" s="33">
        <v>5</v>
      </c>
      <c r="H123" s="33">
        <v>0</v>
      </c>
      <c r="I123" s="33">
        <v>0</v>
      </c>
      <c r="J123" s="33">
        <v>0</v>
      </c>
      <c r="K123" s="33">
        <v>1</v>
      </c>
      <c r="L123" s="33">
        <v>3</v>
      </c>
      <c r="M123" s="4">
        <v>60333627</v>
      </c>
    </row>
    <row r="124" spans="1:13" s="31" customFormat="1" ht="16.5" x14ac:dyDescent="0.25">
      <c r="A124" s="113"/>
      <c r="B124" s="130" t="s">
        <v>300</v>
      </c>
      <c r="C124" s="131">
        <v>60333627</v>
      </c>
      <c r="D124" s="131" t="s">
        <v>132</v>
      </c>
      <c r="E124" s="131">
        <v>1003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4">
        <v>88232048</v>
      </c>
    </row>
    <row r="125" spans="1:13" s="31" customFormat="1" ht="16.5" x14ac:dyDescent="0.25">
      <c r="A125" s="113"/>
      <c r="B125" s="130" t="s">
        <v>73</v>
      </c>
      <c r="C125" s="131">
        <v>88232048</v>
      </c>
      <c r="D125" s="131" t="s">
        <v>132</v>
      </c>
      <c r="E125" s="131">
        <v>1003</v>
      </c>
      <c r="F125" s="33">
        <v>9</v>
      </c>
      <c r="G125" s="33">
        <v>7</v>
      </c>
      <c r="H125" s="33">
        <v>0</v>
      </c>
      <c r="I125" s="33">
        <v>0</v>
      </c>
      <c r="J125" s="33">
        <v>0</v>
      </c>
      <c r="K125" s="33">
        <v>0</v>
      </c>
      <c r="L125" s="33">
        <v>2</v>
      </c>
      <c r="M125" s="4">
        <v>1090376879</v>
      </c>
    </row>
    <row r="126" spans="1:13" s="31" customFormat="1" ht="16.5" x14ac:dyDescent="0.25">
      <c r="A126" s="113"/>
      <c r="B126" s="130" t="s">
        <v>75</v>
      </c>
      <c r="C126" s="131">
        <v>1090376879</v>
      </c>
      <c r="D126" s="131" t="s">
        <v>132</v>
      </c>
      <c r="E126" s="131">
        <v>1003</v>
      </c>
      <c r="F126" s="33">
        <v>10</v>
      </c>
      <c r="G126" s="33">
        <v>4</v>
      </c>
      <c r="H126" s="33">
        <v>0</v>
      </c>
      <c r="I126" s="33">
        <v>0</v>
      </c>
      <c r="J126" s="33">
        <v>0</v>
      </c>
      <c r="K126" s="33">
        <v>2</v>
      </c>
      <c r="L126" s="33">
        <v>4</v>
      </c>
      <c r="M126" s="4">
        <v>1090388225</v>
      </c>
    </row>
    <row r="127" spans="1:13" s="31" customFormat="1" ht="16.5" x14ac:dyDescent="0.25">
      <c r="A127" s="113"/>
      <c r="B127" s="130" t="s">
        <v>71</v>
      </c>
      <c r="C127" s="131">
        <v>1090388225</v>
      </c>
      <c r="D127" s="131" t="s">
        <v>132</v>
      </c>
      <c r="E127" s="131">
        <v>1003</v>
      </c>
      <c r="F127" s="33">
        <v>18</v>
      </c>
      <c r="G127" s="33">
        <v>3</v>
      </c>
      <c r="H127" s="33">
        <v>0</v>
      </c>
      <c r="I127" s="33">
        <v>0</v>
      </c>
      <c r="J127" s="33">
        <v>10</v>
      </c>
      <c r="K127" s="33">
        <v>1</v>
      </c>
      <c r="L127" s="33">
        <v>4</v>
      </c>
      <c r="M127" s="4">
        <v>37272142</v>
      </c>
    </row>
    <row r="128" spans="1:13" s="31" customFormat="1" ht="16.5" x14ac:dyDescent="0.25">
      <c r="A128" s="113"/>
      <c r="B128" s="130" t="s">
        <v>76</v>
      </c>
      <c r="C128" s="131">
        <v>37272142</v>
      </c>
      <c r="D128" s="131" t="s">
        <v>77</v>
      </c>
      <c r="E128" s="131">
        <v>1016</v>
      </c>
      <c r="F128" s="33">
        <v>3</v>
      </c>
      <c r="G128" s="33">
        <v>1</v>
      </c>
      <c r="H128" s="33">
        <v>0</v>
      </c>
      <c r="I128" s="33">
        <v>1</v>
      </c>
      <c r="J128" s="33">
        <v>1</v>
      </c>
      <c r="K128" s="33">
        <v>0</v>
      </c>
      <c r="L128" s="33">
        <v>0</v>
      </c>
      <c r="M128" s="4">
        <v>1090399192</v>
      </c>
    </row>
    <row r="129" spans="1:13" s="31" customFormat="1" ht="16.5" x14ac:dyDescent="0.25">
      <c r="A129" s="113"/>
      <c r="B129" s="130" t="s">
        <v>80</v>
      </c>
      <c r="C129" s="131">
        <v>1090399192</v>
      </c>
      <c r="D129" s="131" t="s">
        <v>77</v>
      </c>
      <c r="E129" s="131">
        <v>1016</v>
      </c>
      <c r="F129" s="33">
        <v>15</v>
      </c>
      <c r="G129" s="33">
        <v>3</v>
      </c>
      <c r="H129" s="33">
        <v>1</v>
      </c>
      <c r="I129" s="33">
        <v>3</v>
      </c>
      <c r="J129" s="33">
        <v>4</v>
      </c>
      <c r="K129" s="33">
        <v>0</v>
      </c>
      <c r="L129" s="33">
        <v>4</v>
      </c>
      <c r="M129" s="4" t="e">
        <v>#N/A</v>
      </c>
    </row>
    <row r="130" spans="1:13" ht="16.5" x14ac:dyDescent="0.25">
      <c r="A130" s="113"/>
      <c r="B130" s="130" t="s">
        <v>302</v>
      </c>
      <c r="C130" s="131">
        <v>1070621387</v>
      </c>
      <c r="D130" s="131" t="s">
        <v>127</v>
      </c>
      <c r="E130" s="131">
        <v>1069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4">
        <v>14233661</v>
      </c>
    </row>
    <row r="131" spans="1:13" s="21" customFormat="1" ht="16.5" x14ac:dyDescent="0.25">
      <c r="A131" s="113"/>
      <c r="B131" s="130" t="s">
        <v>84</v>
      </c>
      <c r="C131" s="131">
        <v>14233661</v>
      </c>
      <c r="D131" s="131" t="s">
        <v>116</v>
      </c>
      <c r="E131" s="131">
        <v>1070</v>
      </c>
      <c r="F131" s="33">
        <v>2</v>
      </c>
      <c r="G131" s="33">
        <v>2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4">
        <v>1084253563</v>
      </c>
    </row>
    <row r="132" spans="1:13" s="21" customFormat="1" ht="16.5" x14ac:dyDescent="0.25">
      <c r="A132" s="113"/>
      <c r="B132" s="130" t="s">
        <v>11</v>
      </c>
      <c r="C132" s="131">
        <v>1084253563</v>
      </c>
      <c r="D132" s="131" t="s">
        <v>125</v>
      </c>
      <c r="E132" s="131">
        <v>1141</v>
      </c>
      <c r="F132" s="33">
        <v>20</v>
      </c>
      <c r="G132" s="33">
        <v>9</v>
      </c>
      <c r="H132" s="33">
        <v>0</v>
      </c>
      <c r="I132" s="33">
        <v>1</v>
      </c>
      <c r="J132" s="33">
        <v>9</v>
      </c>
      <c r="K132" s="33">
        <v>0</v>
      </c>
      <c r="L132" s="33">
        <v>1</v>
      </c>
      <c r="M132" s="4">
        <v>17689042</v>
      </c>
    </row>
    <row r="133" spans="1:13" s="21" customFormat="1" ht="16.5" x14ac:dyDescent="0.25">
      <c r="A133" s="113"/>
      <c r="B133" s="130" t="s">
        <v>88</v>
      </c>
      <c r="C133" s="131">
        <v>17689042</v>
      </c>
      <c r="D133" s="131" t="s">
        <v>89</v>
      </c>
      <c r="E133" s="131">
        <v>1178</v>
      </c>
      <c r="F133" s="33">
        <v>11</v>
      </c>
      <c r="G133" s="33">
        <v>0</v>
      </c>
      <c r="H133" s="33">
        <v>3</v>
      </c>
      <c r="I133" s="33">
        <v>2</v>
      </c>
      <c r="J133" s="33">
        <v>6</v>
      </c>
      <c r="K133" s="33">
        <v>0</v>
      </c>
      <c r="L133" s="33">
        <v>0</v>
      </c>
      <c r="M133" s="4">
        <v>71210151</v>
      </c>
    </row>
    <row r="134" spans="1:13" ht="16.5" x14ac:dyDescent="0.25">
      <c r="A134" s="113"/>
      <c r="B134" s="130" t="s">
        <v>303</v>
      </c>
      <c r="C134" s="131">
        <v>71210151</v>
      </c>
      <c r="D134" s="131" t="s">
        <v>126</v>
      </c>
      <c r="E134" s="131">
        <v>1058</v>
      </c>
      <c r="F134" s="33">
        <v>7</v>
      </c>
      <c r="G134" s="33">
        <v>0</v>
      </c>
      <c r="H134" s="33">
        <v>0</v>
      </c>
      <c r="I134" s="33">
        <v>2</v>
      </c>
      <c r="J134" s="33">
        <v>5</v>
      </c>
      <c r="K134" s="33">
        <v>0</v>
      </c>
      <c r="L134" s="33">
        <v>0</v>
      </c>
      <c r="M134" s="4">
        <v>1053833173</v>
      </c>
    </row>
    <row r="135" spans="1:13" ht="16.5" x14ac:dyDescent="0.25">
      <c r="A135" s="113"/>
      <c r="B135" s="130" t="s">
        <v>198</v>
      </c>
      <c r="C135" s="131">
        <v>1053833173</v>
      </c>
      <c r="D135" s="131" t="s">
        <v>126</v>
      </c>
      <c r="E135" s="131">
        <v>1058</v>
      </c>
      <c r="F135" s="33">
        <v>18</v>
      </c>
      <c r="G135" s="33">
        <v>0</v>
      </c>
      <c r="H135" s="33">
        <v>0</v>
      </c>
      <c r="I135" s="33">
        <v>3</v>
      </c>
      <c r="J135" s="33">
        <v>15</v>
      </c>
      <c r="K135" s="33">
        <v>0</v>
      </c>
      <c r="L135" s="33">
        <v>0</v>
      </c>
      <c r="M135" s="4">
        <v>1054860604</v>
      </c>
    </row>
    <row r="136" spans="1:13" ht="16.5" x14ac:dyDescent="0.25">
      <c r="A136" s="113"/>
      <c r="B136" s="130" t="s">
        <v>304</v>
      </c>
      <c r="C136" s="131">
        <v>1054860604</v>
      </c>
      <c r="D136" s="131" t="s">
        <v>126</v>
      </c>
      <c r="E136" s="131">
        <v>1058</v>
      </c>
      <c r="F136" s="33">
        <v>8</v>
      </c>
      <c r="G136" s="33">
        <v>3</v>
      </c>
      <c r="H136" s="33">
        <v>0</v>
      </c>
      <c r="I136" s="33">
        <v>2</v>
      </c>
      <c r="J136" s="33">
        <v>3</v>
      </c>
      <c r="K136" s="33">
        <v>0</v>
      </c>
      <c r="L136" s="33">
        <v>0</v>
      </c>
      <c r="M136" s="4">
        <v>36301027</v>
      </c>
    </row>
    <row r="137" spans="1:13" ht="16.5" x14ac:dyDescent="0.25">
      <c r="A137" s="113"/>
      <c r="B137" s="130" t="s">
        <v>39</v>
      </c>
      <c r="C137" s="131">
        <v>36301027</v>
      </c>
      <c r="D137" s="131" t="s">
        <v>120</v>
      </c>
      <c r="E137" s="131">
        <v>1005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4">
        <v>1061704650</v>
      </c>
    </row>
    <row r="138" spans="1:13" ht="16.5" x14ac:dyDescent="0.25">
      <c r="A138" s="113"/>
      <c r="B138" s="130" t="s">
        <v>110</v>
      </c>
      <c r="C138" s="131">
        <v>1061704650</v>
      </c>
      <c r="D138" s="131" t="s">
        <v>129</v>
      </c>
      <c r="E138" s="131">
        <v>1045</v>
      </c>
      <c r="F138" s="106">
        <v>3</v>
      </c>
      <c r="G138" s="33">
        <v>1</v>
      </c>
      <c r="H138" s="106">
        <v>1</v>
      </c>
      <c r="I138" s="33">
        <v>0</v>
      </c>
      <c r="J138" s="33">
        <v>1</v>
      </c>
      <c r="K138" s="33">
        <v>0</v>
      </c>
      <c r="L138" s="33">
        <v>0</v>
      </c>
      <c r="M138" s="4">
        <v>34322757</v>
      </c>
    </row>
    <row r="139" spans="1:13" ht="16.5" x14ac:dyDescent="0.25">
      <c r="A139" s="113"/>
      <c r="B139" s="130" t="s">
        <v>52</v>
      </c>
      <c r="C139" s="131">
        <v>34322757</v>
      </c>
      <c r="D139" s="131" t="s">
        <v>129</v>
      </c>
      <c r="E139" s="131">
        <v>1045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4">
        <v>1104129377</v>
      </c>
    </row>
    <row r="140" spans="1:13" ht="16.5" x14ac:dyDescent="0.25">
      <c r="A140" s="113"/>
      <c r="B140" s="130" t="s">
        <v>96</v>
      </c>
      <c r="C140" s="131">
        <v>1104129377</v>
      </c>
      <c r="D140" s="131" t="s">
        <v>50</v>
      </c>
      <c r="E140" s="131">
        <v>1182</v>
      </c>
      <c r="F140" s="33">
        <v>17</v>
      </c>
      <c r="G140" s="33">
        <v>7</v>
      </c>
      <c r="H140" s="33">
        <v>0</v>
      </c>
      <c r="I140" s="33">
        <v>1</v>
      </c>
      <c r="J140" s="33">
        <v>9</v>
      </c>
      <c r="K140" s="33">
        <v>0</v>
      </c>
      <c r="L140" s="33">
        <v>0</v>
      </c>
      <c r="M140" s="4" t="e">
        <v>#N/A</v>
      </c>
    </row>
    <row r="141" spans="1:13" ht="16.5" x14ac:dyDescent="0.25">
      <c r="A141" s="113"/>
      <c r="B141" s="130" t="s">
        <v>305</v>
      </c>
      <c r="C141" s="131">
        <v>1082888826</v>
      </c>
      <c r="D141" s="131" t="s">
        <v>121</v>
      </c>
      <c r="E141" s="131">
        <v>1007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4">
        <v>92536830</v>
      </c>
    </row>
    <row r="142" spans="1:13" ht="16.5" x14ac:dyDescent="0.25">
      <c r="A142" s="113"/>
      <c r="B142" s="130" t="s">
        <v>306</v>
      </c>
      <c r="C142" s="131">
        <v>92536830</v>
      </c>
      <c r="D142" s="131" t="s">
        <v>122</v>
      </c>
      <c r="E142" s="131">
        <v>1006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4">
        <v>1128200452</v>
      </c>
    </row>
    <row r="143" spans="1:13" ht="16.5" x14ac:dyDescent="0.25">
      <c r="A143" s="113"/>
      <c r="B143" s="130" t="s">
        <v>307</v>
      </c>
      <c r="C143" s="131">
        <v>1128200452</v>
      </c>
      <c r="D143" s="131" t="s">
        <v>122</v>
      </c>
      <c r="E143" s="131">
        <v>1006</v>
      </c>
      <c r="F143" s="33">
        <v>3</v>
      </c>
      <c r="G143" s="33">
        <v>2</v>
      </c>
      <c r="H143" s="33">
        <v>0</v>
      </c>
      <c r="I143" s="33">
        <v>0</v>
      </c>
      <c r="J143" s="33">
        <v>1</v>
      </c>
      <c r="K143" s="33">
        <v>0</v>
      </c>
      <c r="L143" s="33">
        <v>0</v>
      </c>
      <c r="M143" s="4">
        <v>37932706</v>
      </c>
    </row>
    <row r="144" spans="1:13" ht="16.5" x14ac:dyDescent="0.25">
      <c r="A144" s="113"/>
      <c r="B144" s="130" t="s">
        <v>27</v>
      </c>
      <c r="C144" s="131">
        <v>37932706</v>
      </c>
      <c r="D144" s="131" t="s">
        <v>135</v>
      </c>
      <c r="E144" s="131">
        <v>1187</v>
      </c>
      <c r="F144" s="33">
        <v>37</v>
      </c>
      <c r="G144" s="33">
        <v>17</v>
      </c>
      <c r="H144" s="33">
        <v>0</v>
      </c>
      <c r="I144" s="33">
        <v>3</v>
      </c>
      <c r="J144" s="33">
        <v>17</v>
      </c>
      <c r="K144" s="33">
        <v>0</v>
      </c>
      <c r="L144" s="33">
        <v>0</v>
      </c>
      <c r="M144" s="4" t="e">
        <v>#N/A</v>
      </c>
    </row>
    <row r="145" spans="1:13" ht="16.5" x14ac:dyDescent="0.25">
      <c r="A145" s="113"/>
      <c r="B145" s="130" t="s">
        <v>48</v>
      </c>
      <c r="C145" s="131">
        <v>49667899</v>
      </c>
      <c r="D145" s="131" t="s">
        <v>135</v>
      </c>
      <c r="E145" s="131">
        <v>1187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4">
        <v>1022330131</v>
      </c>
    </row>
    <row r="146" spans="1:13" ht="16.5" x14ac:dyDescent="0.25">
      <c r="A146" s="113"/>
      <c r="B146" s="130" t="s">
        <v>103</v>
      </c>
      <c r="C146" s="131">
        <v>1022330131</v>
      </c>
      <c r="D146" s="131" t="s">
        <v>100</v>
      </c>
      <c r="E146" s="131">
        <v>1189</v>
      </c>
      <c r="F146" s="33">
        <v>1</v>
      </c>
      <c r="G146" s="33">
        <v>1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4" t="e">
        <v>#N/A</v>
      </c>
    </row>
    <row r="147" spans="1:13" ht="16.5" x14ac:dyDescent="0.25">
      <c r="A147" s="113"/>
      <c r="B147" s="130" t="s">
        <v>308</v>
      </c>
      <c r="C147" s="131">
        <v>1112100905</v>
      </c>
      <c r="D147" s="131" t="s">
        <v>130</v>
      </c>
      <c r="E147" s="131">
        <v>1034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4">
        <v>49773062</v>
      </c>
    </row>
    <row r="148" spans="1:13" ht="16.5" x14ac:dyDescent="0.25">
      <c r="A148" s="113"/>
      <c r="B148" s="130" t="s">
        <v>12</v>
      </c>
      <c r="C148" s="131">
        <v>49773062</v>
      </c>
      <c r="D148" s="131" t="s">
        <v>13</v>
      </c>
      <c r="E148" s="131">
        <v>1046</v>
      </c>
      <c r="F148" s="33">
        <v>8</v>
      </c>
      <c r="G148" s="33">
        <v>2</v>
      </c>
      <c r="H148" s="33">
        <v>2</v>
      </c>
      <c r="I148" s="33">
        <v>0</v>
      </c>
      <c r="J148" s="33">
        <v>3</v>
      </c>
      <c r="K148" s="33">
        <v>0</v>
      </c>
      <c r="L148" s="33">
        <v>1</v>
      </c>
      <c r="M148" s="4">
        <v>85270507</v>
      </c>
    </row>
    <row r="149" spans="1:13" ht="16.5" x14ac:dyDescent="0.25">
      <c r="A149" s="113"/>
      <c r="B149" s="130" t="s">
        <v>40</v>
      </c>
      <c r="C149" s="131">
        <v>85270507</v>
      </c>
      <c r="D149" s="131" t="s">
        <v>13</v>
      </c>
      <c r="E149" s="131">
        <v>1046</v>
      </c>
      <c r="F149" s="33">
        <v>13</v>
      </c>
      <c r="G149" s="33">
        <v>8</v>
      </c>
      <c r="H149" s="33">
        <v>0</v>
      </c>
      <c r="I149" s="33">
        <v>0</v>
      </c>
      <c r="J149" s="33">
        <v>5</v>
      </c>
      <c r="K149" s="33">
        <v>0</v>
      </c>
      <c r="L149" s="33">
        <v>0</v>
      </c>
      <c r="M149" s="4" t="e">
        <v>#N/A</v>
      </c>
    </row>
    <row r="150" spans="1:13" ht="16.5" x14ac:dyDescent="0.25">
      <c r="A150" s="113"/>
      <c r="B150" s="132" t="s">
        <v>311</v>
      </c>
      <c r="C150" s="133">
        <v>72138228</v>
      </c>
      <c r="D150" s="134" t="s">
        <v>123</v>
      </c>
      <c r="E150" s="133">
        <v>1185</v>
      </c>
      <c r="F150" s="33">
        <v>1</v>
      </c>
      <c r="G150" s="33">
        <v>1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4" t="e">
        <v>#N/A</v>
      </c>
    </row>
    <row r="151" spans="1:13" ht="16.5" x14ac:dyDescent="0.25">
      <c r="A151" s="113"/>
      <c r="B151" s="132" t="s">
        <v>312</v>
      </c>
      <c r="C151" s="133">
        <v>28422750</v>
      </c>
      <c r="D151" s="134" t="s">
        <v>144</v>
      </c>
      <c r="E151" s="133">
        <v>1268</v>
      </c>
      <c r="F151" s="33">
        <v>4</v>
      </c>
      <c r="G151" s="33">
        <v>0</v>
      </c>
      <c r="H151" s="33">
        <v>0</v>
      </c>
      <c r="I151" s="33">
        <v>0</v>
      </c>
      <c r="J151" s="33">
        <v>0</v>
      </c>
      <c r="K151" s="33">
        <v>4</v>
      </c>
      <c r="L151" s="33">
        <v>0</v>
      </c>
      <c r="M151" s="4" t="e">
        <v>#N/A</v>
      </c>
    </row>
    <row r="152" spans="1:13" ht="16.5" x14ac:dyDescent="0.25">
      <c r="A152" s="113"/>
      <c r="B152" s="132" t="s">
        <v>317</v>
      </c>
      <c r="C152" s="133">
        <v>1129565090</v>
      </c>
      <c r="D152" s="134" t="s">
        <v>123</v>
      </c>
      <c r="E152" s="133">
        <v>1185</v>
      </c>
      <c r="F152" s="33">
        <v>7</v>
      </c>
      <c r="G152" s="33">
        <v>5</v>
      </c>
      <c r="H152" s="33">
        <v>0</v>
      </c>
      <c r="I152" s="33">
        <v>0</v>
      </c>
      <c r="J152" s="33">
        <v>2</v>
      </c>
      <c r="K152" s="33">
        <v>0</v>
      </c>
      <c r="L152" s="33">
        <v>0</v>
      </c>
      <c r="M152" s="4" t="e">
        <v>#N/A</v>
      </c>
    </row>
    <row r="153" spans="1:13" ht="16.5" x14ac:dyDescent="0.25">
      <c r="A153" s="113"/>
      <c r="B153" s="132" t="s">
        <v>318</v>
      </c>
      <c r="C153" s="133">
        <v>13259895</v>
      </c>
      <c r="D153" s="134" t="s">
        <v>132</v>
      </c>
      <c r="E153" s="133">
        <v>1003</v>
      </c>
      <c r="F153" s="33">
        <v>10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10</v>
      </c>
      <c r="M153" s="4">
        <v>1085269212</v>
      </c>
    </row>
    <row r="154" spans="1:13" ht="16.5" x14ac:dyDescent="0.25">
      <c r="A154" s="113"/>
      <c r="B154" s="132" t="s">
        <v>342</v>
      </c>
      <c r="C154" s="133">
        <v>1085269212</v>
      </c>
      <c r="D154" s="134" t="s">
        <v>15</v>
      </c>
      <c r="E154" s="133">
        <v>1246</v>
      </c>
      <c r="F154" s="33">
        <v>20</v>
      </c>
      <c r="G154" s="33">
        <v>2</v>
      </c>
      <c r="H154" s="33">
        <v>0</v>
      </c>
      <c r="I154" s="33">
        <v>5</v>
      </c>
      <c r="J154" s="33">
        <v>11</v>
      </c>
      <c r="K154" s="33">
        <v>0</v>
      </c>
      <c r="L154" s="33">
        <v>2</v>
      </c>
      <c r="M154" s="4" t="e">
        <v>#N/A</v>
      </c>
    </row>
    <row r="155" spans="1:13" ht="16.5" x14ac:dyDescent="0.25">
      <c r="A155" s="113"/>
      <c r="B155" s="132" t="s">
        <v>344</v>
      </c>
      <c r="C155" s="133">
        <v>49693444</v>
      </c>
      <c r="D155" s="131" t="s">
        <v>13</v>
      </c>
      <c r="E155" s="131">
        <v>1046</v>
      </c>
      <c r="F155" s="33">
        <v>1</v>
      </c>
      <c r="G155" s="33">
        <v>1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4" t="e">
        <v>#N/A</v>
      </c>
    </row>
    <row r="156" spans="1:13" ht="16.5" x14ac:dyDescent="0.25">
      <c r="A156" s="113"/>
      <c r="B156" s="132" t="s">
        <v>348</v>
      </c>
      <c r="C156" s="133">
        <v>1033702114</v>
      </c>
      <c r="D156" s="131" t="s">
        <v>20</v>
      </c>
      <c r="E156" s="131">
        <v>1251</v>
      </c>
      <c r="F156" s="33">
        <v>1</v>
      </c>
      <c r="G156" s="33">
        <v>0</v>
      </c>
      <c r="H156" s="33">
        <v>0</v>
      </c>
      <c r="I156" s="33">
        <v>0</v>
      </c>
      <c r="J156" s="33">
        <v>1</v>
      </c>
      <c r="K156" s="33">
        <v>0</v>
      </c>
      <c r="L156" s="33">
        <v>0</v>
      </c>
      <c r="M156" s="4" t="e">
        <v>#N/A</v>
      </c>
    </row>
    <row r="157" spans="1:13" ht="16.5" x14ac:dyDescent="0.25">
      <c r="A157" s="113"/>
      <c r="B157" s="132" t="s">
        <v>352</v>
      </c>
      <c r="C157" s="133">
        <v>1082842251</v>
      </c>
      <c r="D157" s="131" t="s">
        <v>121</v>
      </c>
      <c r="E157" s="131">
        <v>1007</v>
      </c>
      <c r="F157" s="33">
        <v>2</v>
      </c>
      <c r="G157" s="33">
        <v>2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4">
        <v>1065239548</v>
      </c>
    </row>
    <row r="158" spans="1:13" ht="16.5" x14ac:dyDescent="0.25">
      <c r="A158" s="113"/>
      <c r="B158" s="132" t="s">
        <v>353</v>
      </c>
      <c r="C158" s="133">
        <v>1065239548</v>
      </c>
      <c r="D158" s="131" t="s">
        <v>134</v>
      </c>
      <c r="E158" s="131">
        <v>1055</v>
      </c>
      <c r="F158" s="33">
        <v>6</v>
      </c>
      <c r="G158" s="33">
        <v>2</v>
      </c>
      <c r="H158" s="33">
        <v>0</v>
      </c>
      <c r="I158" s="33">
        <v>0</v>
      </c>
      <c r="J158" s="33">
        <v>3</v>
      </c>
      <c r="K158" s="33">
        <v>1</v>
      </c>
      <c r="L158" s="33">
        <v>0</v>
      </c>
      <c r="M158" s="4" t="e">
        <v>#N/A</v>
      </c>
    </row>
    <row r="159" spans="1:13" ht="16.5" x14ac:dyDescent="0.25">
      <c r="A159" s="113"/>
      <c r="B159" s="132" t="s">
        <v>363</v>
      </c>
      <c r="C159" s="133">
        <v>49717186</v>
      </c>
      <c r="D159" s="133" t="s">
        <v>13</v>
      </c>
      <c r="E159" s="133">
        <v>1046</v>
      </c>
      <c r="F159" s="33">
        <v>2</v>
      </c>
      <c r="G159" s="33">
        <v>1</v>
      </c>
      <c r="H159" s="33">
        <v>0</v>
      </c>
      <c r="I159" s="33">
        <v>0</v>
      </c>
      <c r="J159" s="33">
        <v>1</v>
      </c>
      <c r="K159" s="33">
        <v>0</v>
      </c>
      <c r="L159" s="33">
        <v>0</v>
      </c>
      <c r="M159" s="4">
        <v>1098679247</v>
      </c>
    </row>
    <row r="160" spans="1:13" ht="16.5" x14ac:dyDescent="0.25">
      <c r="A160" s="113"/>
      <c r="B160" s="132" t="s">
        <v>365</v>
      </c>
      <c r="C160" s="133">
        <v>1098679247</v>
      </c>
      <c r="D160" s="133" t="s">
        <v>54</v>
      </c>
      <c r="E160" s="133">
        <v>1183</v>
      </c>
      <c r="F160" s="133">
        <v>8</v>
      </c>
      <c r="G160" s="33">
        <v>2</v>
      </c>
      <c r="H160" s="33">
        <v>0</v>
      </c>
      <c r="I160" s="33">
        <v>1</v>
      </c>
      <c r="J160" s="33">
        <v>5</v>
      </c>
      <c r="K160" s="33">
        <v>0</v>
      </c>
      <c r="L160" s="33">
        <v>0</v>
      </c>
      <c r="M160" s="4" t="e">
        <v>#N/A</v>
      </c>
    </row>
    <row r="161" spans="1:13" ht="16.5" x14ac:dyDescent="0.25">
      <c r="A161" s="113"/>
      <c r="B161" s="132" t="s">
        <v>366</v>
      </c>
      <c r="C161" s="133">
        <v>67027142</v>
      </c>
      <c r="D161" s="133" t="s">
        <v>15</v>
      </c>
      <c r="E161" s="133">
        <v>1246</v>
      </c>
      <c r="F161" s="133">
        <v>2</v>
      </c>
      <c r="G161" s="33">
        <v>0</v>
      </c>
      <c r="H161" s="33">
        <v>0</v>
      </c>
      <c r="I161" s="33">
        <v>1</v>
      </c>
      <c r="J161" s="33">
        <v>1</v>
      </c>
      <c r="K161" s="33">
        <v>0</v>
      </c>
      <c r="L161" s="33">
        <v>0</v>
      </c>
      <c r="M161" s="4" t="e">
        <v>#N/A</v>
      </c>
    </row>
    <row r="162" spans="1:13" ht="16.5" x14ac:dyDescent="0.25">
      <c r="A162" s="113"/>
      <c r="B162" s="132" t="s">
        <v>374</v>
      </c>
      <c r="C162" s="133">
        <v>1117541217</v>
      </c>
      <c r="D162" s="131" t="s">
        <v>128</v>
      </c>
      <c r="E162" s="131">
        <v>1075</v>
      </c>
      <c r="F162" s="133">
        <v>3</v>
      </c>
      <c r="G162" s="33">
        <v>3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4">
        <v>64550819</v>
      </c>
    </row>
    <row r="163" spans="1:13" ht="16.5" x14ac:dyDescent="0.25">
      <c r="A163" s="113"/>
      <c r="B163" s="132" t="s">
        <v>375</v>
      </c>
      <c r="C163" s="133">
        <v>64550819</v>
      </c>
      <c r="D163" s="131" t="s">
        <v>122</v>
      </c>
      <c r="E163" s="131">
        <v>1006</v>
      </c>
      <c r="F163" s="133">
        <v>2</v>
      </c>
      <c r="G163" s="33">
        <v>0</v>
      </c>
      <c r="H163" s="33">
        <v>0</v>
      </c>
      <c r="I163" s="33">
        <v>0</v>
      </c>
      <c r="J163" s="33">
        <v>1</v>
      </c>
      <c r="K163" s="33">
        <v>0</v>
      </c>
      <c r="L163" s="33">
        <v>1</v>
      </c>
      <c r="M163" s="4" t="e">
        <v>#N/A</v>
      </c>
    </row>
    <row r="164" spans="1:13" ht="16.5" x14ac:dyDescent="0.25">
      <c r="A164" s="113"/>
      <c r="B164" s="132" t="s">
        <v>376</v>
      </c>
      <c r="C164" s="132">
        <v>1050034362</v>
      </c>
      <c r="D164" s="131" t="s">
        <v>17</v>
      </c>
      <c r="E164" s="131">
        <v>1131</v>
      </c>
      <c r="F164" s="133">
        <v>1</v>
      </c>
      <c r="G164" s="33">
        <v>0</v>
      </c>
      <c r="H164" s="33">
        <v>0</v>
      </c>
      <c r="I164" s="33">
        <v>0</v>
      </c>
      <c r="J164" s="33">
        <v>1</v>
      </c>
      <c r="K164" s="33">
        <v>0</v>
      </c>
      <c r="L164" s="33">
        <v>0</v>
      </c>
      <c r="M164" s="4" t="e">
        <v>#N/A</v>
      </c>
    </row>
    <row r="165" spans="1:13" x14ac:dyDescent="0.25">
      <c r="B165" s="22"/>
      <c r="C165" s="2"/>
      <c r="D165" s="2"/>
      <c r="E165" s="2"/>
      <c r="F165" s="2"/>
    </row>
    <row r="166" spans="1:13" x14ac:dyDescent="0.25">
      <c r="B166" s="22"/>
      <c r="C166" s="2"/>
      <c r="D166" s="2"/>
      <c r="E166" s="2"/>
      <c r="F166" s="2"/>
    </row>
    <row r="167" spans="1:13" x14ac:dyDescent="0.25">
      <c r="B167" s="22"/>
      <c r="C167" s="2"/>
      <c r="D167" s="2"/>
      <c r="E167" s="2"/>
      <c r="F167" s="2"/>
    </row>
    <row r="168" spans="1:13" x14ac:dyDescent="0.25">
      <c r="B168" s="22"/>
      <c r="C168" s="2"/>
      <c r="D168" s="2"/>
      <c r="E168" s="2"/>
      <c r="F168" s="2"/>
    </row>
    <row r="169" spans="1:13" x14ac:dyDescent="0.25">
      <c r="B169" s="22"/>
      <c r="C169" s="2"/>
      <c r="D169" s="2"/>
      <c r="E169" s="2"/>
      <c r="F169" s="2"/>
    </row>
    <row r="170" spans="1:13" x14ac:dyDescent="0.25">
      <c r="B170" s="22"/>
      <c r="C170" s="2"/>
      <c r="D170" s="2"/>
      <c r="E170" s="2"/>
      <c r="F170" s="2"/>
    </row>
    <row r="171" spans="1:13" x14ac:dyDescent="0.25">
      <c r="B171" s="22"/>
      <c r="C171" s="2"/>
      <c r="D171" s="2"/>
      <c r="E171" s="2"/>
      <c r="F171" s="2"/>
    </row>
    <row r="172" spans="1:13" x14ac:dyDescent="0.25">
      <c r="B172" s="22"/>
      <c r="C172" s="2"/>
      <c r="D172" s="2"/>
      <c r="E172" s="2"/>
      <c r="F172" s="2"/>
    </row>
    <row r="173" spans="1:13" x14ac:dyDescent="0.25">
      <c r="B173" s="22"/>
      <c r="C173" s="2"/>
      <c r="D173" s="2"/>
      <c r="E173" s="2"/>
      <c r="F173" s="2"/>
    </row>
    <row r="174" spans="1:13" x14ac:dyDescent="0.25">
      <c r="B174" s="22"/>
      <c r="C174" s="2"/>
      <c r="D174" s="2"/>
      <c r="E174" s="2"/>
      <c r="F174" s="2"/>
    </row>
    <row r="175" spans="1:13" x14ac:dyDescent="0.25">
      <c r="B175" s="22"/>
      <c r="C175" s="2"/>
      <c r="D175" s="2"/>
      <c r="E175" s="2"/>
      <c r="F175" s="2"/>
    </row>
    <row r="176" spans="1:13" x14ac:dyDescent="0.25">
      <c r="B176" s="22"/>
      <c r="C176" s="2"/>
      <c r="D176" s="2"/>
      <c r="E176" s="2"/>
      <c r="F176" s="2"/>
    </row>
    <row r="177" spans="2:6" x14ac:dyDescent="0.25">
      <c r="B177" s="22"/>
      <c r="C177" s="2"/>
      <c r="D177" s="2"/>
      <c r="E177" s="2"/>
      <c r="F177" s="2"/>
    </row>
  </sheetData>
  <mergeCells count="1">
    <mergeCell ref="B2:L3"/>
  </mergeCells>
  <conditionalFormatting sqref="G7:L164">
    <cfRule type="cellIs" dxfId="14" priority="55" operator="equal">
      <formula>0</formula>
    </cfRule>
  </conditionalFormatting>
  <conditionalFormatting sqref="F7:F159">
    <cfRule type="cellIs" dxfId="13" priority="48" operator="equal">
      <formula>0</formula>
    </cfRule>
  </conditionalFormatting>
  <conditionalFormatting sqref="C161 C1:C6 C165:C1048576">
    <cfRule type="duplicateValues" dxfId="12" priority="24"/>
  </conditionalFormatting>
  <conditionalFormatting sqref="C161 C1:C6 C165:C1048576">
    <cfRule type="duplicateValues" dxfId="11" priority="18"/>
    <cfRule type="duplicateValues" dxfId="10" priority="20"/>
  </conditionalFormatting>
  <conditionalFormatting sqref="F160:F164">
    <cfRule type="cellIs" dxfId="9" priority="11" operator="equal">
      <formula>0</formula>
    </cfRule>
  </conditionalFormatting>
  <conditionalFormatting sqref="C162">
    <cfRule type="duplicateValues" dxfId="8" priority="8"/>
  </conditionalFormatting>
  <conditionalFormatting sqref="C162">
    <cfRule type="duplicateValues" dxfId="7" priority="6"/>
    <cfRule type="duplicateValues" dxfId="6" priority="7"/>
  </conditionalFormatting>
  <conditionalFormatting sqref="C163">
    <cfRule type="duplicateValues" dxfId="5" priority="4"/>
  </conditionalFormatting>
  <conditionalFormatting sqref="C163">
    <cfRule type="duplicateValues" dxfId="4" priority="2"/>
    <cfRule type="duplicateValues" dxfId="3" priority="3"/>
  </conditionalFormatting>
  <conditionalFormatting sqref="C1:C1048576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80"/>
  <sheetViews>
    <sheetView workbookViewId="0">
      <selection activeCell="F71" sqref="F71"/>
    </sheetView>
  </sheetViews>
  <sheetFormatPr baseColWidth="10" defaultRowHeight="15" x14ac:dyDescent="0.25"/>
  <cols>
    <col min="3" max="3" width="12.42578125" bestFit="1" customWidth="1"/>
    <col min="4" max="4" width="29.42578125" bestFit="1" customWidth="1"/>
  </cols>
  <sheetData>
    <row r="1" spans="1:12" s="31" customFormat="1" ht="16.5" x14ac:dyDescent="0.2">
      <c r="A1" s="113">
        <v>3</v>
      </c>
      <c r="B1" s="130" t="s">
        <v>44</v>
      </c>
      <c r="C1" s="131">
        <v>1067869661</v>
      </c>
      <c r="D1" s="131" t="s">
        <v>17</v>
      </c>
      <c r="E1" s="131">
        <v>1131</v>
      </c>
      <c r="F1" s="33">
        <v>0</v>
      </c>
      <c r="G1" s="33">
        <v>0</v>
      </c>
      <c r="H1" s="33">
        <v>0</v>
      </c>
      <c r="I1" s="33">
        <v>0</v>
      </c>
      <c r="J1" s="33">
        <v>0</v>
      </c>
      <c r="K1" s="33">
        <v>0</v>
      </c>
      <c r="L1" s="33">
        <v>0</v>
      </c>
    </row>
    <row r="2" spans="1:12" s="31" customFormat="1" ht="16.5" hidden="1" x14ac:dyDescent="0.2">
      <c r="A2" s="113">
        <v>4</v>
      </c>
      <c r="B2" s="130" t="s">
        <v>277</v>
      </c>
      <c r="C2" s="131">
        <v>1117517351</v>
      </c>
      <c r="D2" s="131" t="s">
        <v>89</v>
      </c>
      <c r="E2" s="131">
        <v>1178</v>
      </c>
      <c r="F2" s="33">
        <v>3</v>
      </c>
      <c r="G2" s="33">
        <v>0</v>
      </c>
      <c r="H2" s="33">
        <v>0</v>
      </c>
      <c r="I2" s="33">
        <v>1</v>
      </c>
      <c r="J2" s="33">
        <v>1</v>
      </c>
      <c r="K2" s="33">
        <v>0</v>
      </c>
      <c r="L2" s="33">
        <v>1</v>
      </c>
    </row>
    <row r="3" spans="1:12" s="31" customFormat="1" ht="16.5" x14ac:dyDescent="0.2">
      <c r="A3" s="113">
        <v>5</v>
      </c>
      <c r="B3" s="130" t="s">
        <v>23</v>
      </c>
      <c r="C3" s="131">
        <v>1047481597</v>
      </c>
      <c r="D3" s="131" t="s">
        <v>17</v>
      </c>
      <c r="E3" s="131">
        <v>1131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</row>
    <row r="4" spans="1:12" s="31" customFormat="1" ht="16.5" hidden="1" x14ac:dyDescent="0.2">
      <c r="A4" s="113">
        <v>6</v>
      </c>
      <c r="B4" s="130" t="s">
        <v>111</v>
      </c>
      <c r="C4" s="131">
        <v>1096251909</v>
      </c>
      <c r="D4" s="131" t="s">
        <v>135</v>
      </c>
      <c r="E4" s="131">
        <v>1187</v>
      </c>
      <c r="F4" s="33">
        <v>4</v>
      </c>
      <c r="G4" s="33">
        <v>3</v>
      </c>
      <c r="H4" s="33">
        <v>0</v>
      </c>
      <c r="I4" s="33">
        <v>0</v>
      </c>
      <c r="J4" s="33">
        <v>1</v>
      </c>
      <c r="K4" s="33">
        <v>0</v>
      </c>
      <c r="L4" s="33">
        <v>0</v>
      </c>
    </row>
    <row r="5" spans="1:12" s="31" customFormat="1" ht="16.5" hidden="1" x14ac:dyDescent="0.2">
      <c r="A5" s="113">
        <v>7</v>
      </c>
      <c r="B5" s="130" t="s">
        <v>6</v>
      </c>
      <c r="C5" s="131">
        <v>80224902</v>
      </c>
      <c r="D5" s="131" t="s">
        <v>117</v>
      </c>
      <c r="E5" s="131">
        <v>1047</v>
      </c>
      <c r="F5" s="33">
        <v>23</v>
      </c>
      <c r="G5" s="33">
        <v>6</v>
      </c>
      <c r="H5" s="33">
        <v>0</v>
      </c>
      <c r="I5" s="33">
        <v>4</v>
      </c>
      <c r="J5" s="33">
        <v>8</v>
      </c>
      <c r="K5" s="33">
        <v>5</v>
      </c>
      <c r="L5" s="33">
        <v>0</v>
      </c>
    </row>
    <row r="6" spans="1:12" s="31" customFormat="1" ht="16.5" hidden="1" x14ac:dyDescent="0.2">
      <c r="A6" s="113">
        <v>8</v>
      </c>
      <c r="B6" s="130" t="s">
        <v>102</v>
      </c>
      <c r="C6" s="131">
        <v>40012605</v>
      </c>
      <c r="D6" s="131" t="s">
        <v>100</v>
      </c>
      <c r="E6" s="131">
        <v>1189</v>
      </c>
      <c r="F6" s="33">
        <v>6</v>
      </c>
      <c r="G6" s="33">
        <v>5</v>
      </c>
      <c r="H6" s="33">
        <v>0</v>
      </c>
      <c r="I6" s="33">
        <v>0</v>
      </c>
      <c r="J6" s="33">
        <v>0</v>
      </c>
      <c r="K6" s="33">
        <v>1</v>
      </c>
      <c r="L6" s="33">
        <v>0</v>
      </c>
    </row>
    <row r="7" spans="1:12" s="31" customFormat="1" ht="16.5" hidden="1" x14ac:dyDescent="0.2">
      <c r="A7" s="113">
        <v>9</v>
      </c>
      <c r="B7" s="130" t="s">
        <v>53</v>
      </c>
      <c r="C7" s="131">
        <v>1101200041</v>
      </c>
      <c r="D7" s="131" t="s">
        <v>54</v>
      </c>
      <c r="E7" s="131">
        <v>1183</v>
      </c>
      <c r="F7" s="33">
        <v>3</v>
      </c>
      <c r="G7" s="33">
        <v>1</v>
      </c>
      <c r="H7" s="33">
        <v>0</v>
      </c>
      <c r="I7" s="33">
        <v>1</v>
      </c>
      <c r="J7" s="33">
        <v>1</v>
      </c>
      <c r="K7" s="33">
        <v>0</v>
      </c>
      <c r="L7" s="33">
        <v>0</v>
      </c>
    </row>
    <row r="8" spans="1:12" s="31" customFormat="1" ht="16.5" hidden="1" x14ac:dyDescent="0.2">
      <c r="A8" s="113">
        <v>10</v>
      </c>
      <c r="B8" s="130" t="s">
        <v>35</v>
      </c>
      <c r="C8" s="131">
        <v>22803752</v>
      </c>
      <c r="D8" s="131" t="s">
        <v>17</v>
      </c>
      <c r="E8" s="131">
        <v>1131</v>
      </c>
      <c r="F8" s="33">
        <v>3</v>
      </c>
      <c r="G8" s="33">
        <v>3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</row>
    <row r="9" spans="1:12" s="31" customFormat="1" ht="16.5" hidden="1" x14ac:dyDescent="0.2">
      <c r="A9" s="113">
        <v>11</v>
      </c>
      <c r="B9" s="130" t="s">
        <v>192</v>
      </c>
      <c r="C9" s="131">
        <v>1096201723</v>
      </c>
      <c r="D9" s="131" t="s">
        <v>135</v>
      </c>
      <c r="E9" s="131">
        <v>1187</v>
      </c>
      <c r="F9" s="33">
        <v>5</v>
      </c>
      <c r="G9" s="33">
        <v>2</v>
      </c>
      <c r="H9" s="33">
        <v>0</v>
      </c>
      <c r="I9" s="33">
        <v>0</v>
      </c>
      <c r="J9" s="33">
        <v>3</v>
      </c>
      <c r="K9" s="33">
        <v>0</v>
      </c>
      <c r="L9" s="33">
        <v>0</v>
      </c>
    </row>
    <row r="10" spans="1:12" s="31" customFormat="1" ht="16.5" hidden="1" x14ac:dyDescent="0.2">
      <c r="A10" s="113">
        <v>12</v>
      </c>
      <c r="B10" s="130" t="s">
        <v>62</v>
      </c>
      <c r="C10" s="131">
        <v>91513505</v>
      </c>
      <c r="D10" s="131" t="s">
        <v>131</v>
      </c>
      <c r="E10" s="131">
        <v>1023</v>
      </c>
      <c r="F10" s="33">
        <v>4</v>
      </c>
      <c r="G10" s="33">
        <v>2</v>
      </c>
      <c r="H10" s="33">
        <v>0</v>
      </c>
      <c r="I10" s="33">
        <v>2</v>
      </c>
      <c r="J10" s="33">
        <v>0</v>
      </c>
      <c r="K10" s="33">
        <v>0</v>
      </c>
      <c r="L10" s="33">
        <v>0</v>
      </c>
    </row>
    <row r="11" spans="1:12" s="31" customFormat="1" ht="16.5" hidden="1" x14ac:dyDescent="0.2">
      <c r="A11" s="113">
        <v>13</v>
      </c>
      <c r="B11" s="130" t="s">
        <v>72</v>
      </c>
      <c r="C11" s="131">
        <v>37279792</v>
      </c>
      <c r="D11" s="131" t="s">
        <v>132</v>
      </c>
      <c r="E11" s="131">
        <v>1003</v>
      </c>
      <c r="F11" s="33">
        <v>2</v>
      </c>
      <c r="G11" s="33">
        <v>1</v>
      </c>
      <c r="H11" s="33">
        <v>0</v>
      </c>
      <c r="I11" s="33">
        <v>0</v>
      </c>
      <c r="J11" s="33">
        <v>0</v>
      </c>
      <c r="K11" s="33">
        <v>1</v>
      </c>
      <c r="L11" s="33">
        <v>0</v>
      </c>
    </row>
    <row r="12" spans="1:12" s="31" customFormat="1" ht="16.5" hidden="1" x14ac:dyDescent="0.2">
      <c r="A12" s="113">
        <v>14</v>
      </c>
      <c r="B12" s="130" t="s">
        <v>99</v>
      </c>
      <c r="C12" s="131">
        <v>6760693</v>
      </c>
      <c r="D12" s="131" t="s">
        <v>100</v>
      </c>
      <c r="E12" s="131">
        <v>1189</v>
      </c>
      <c r="F12" s="33">
        <v>1</v>
      </c>
      <c r="G12" s="33">
        <v>0</v>
      </c>
      <c r="H12" s="33">
        <v>0</v>
      </c>
      <c r="I12" s="33">
        <v>0</v>
      </c>
      <c r="J12" s="33">
        <v>1</v>
      </c>
      <c r="K12" s="33">
        <v>0</v>
      </c>
      <c r="L12" s="33">
        <v>0</v>
      </c>
    </row>
    <row r="13" spans="1:12" s="31" customFormat="1" ht="16.5" hidden="1" x14ac:dyDescent="0.2">
      <c r="A13" s="113">
        <v>15</v>
      </c>
      <c r="B13" s="130" t="s">
        <v>87</v>
      </c>
      <c r="C13" s="131">
        <v>1117531198</v>
      </c>
      <c r="D13" s="131" t="s">
        <v>125</v>
      </c>
      <c r="E13" s="131">
        <v>1141</v>
      </c>
      <c r="F13" s="33">
        <v>2</v>
      </c>
      <c r="G13" s="33">
        <v>2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</row>
    <row r="14" spans="1:12" s="31" customFormat="1" ht="16.5" hidden="1" x14ac:dyDescent="0.2">
      <c r="A14" s="113">
        <v>16</v>
      </c>
      <c r="B14" s="130" t="s">
        <v>95</v>
      </c>
      <c r="C14" s="131">
        <v>1083896009</v>
      </c>
      <c r="D14" s="131" t="s">
        <v>128</v>
      </c>
      <c r="E14" s="131">
        <v>1075</v>
      </c>
      <c r="F14" s="33">
        <v>5</v>
      </c>
      <c r="G14" s="33">
        <v>2</v>
      </c>
      <c r="H14" s="33">
        <v>0</v>
      </c>
      <c r="I14" s="33">
        <v>1</v>
      </c>
      <c r="J14" s="33">
        <v>2</v>
      </c>
      <c r="K14" s="33">
        <v>0</v>
      </c>
      <c r="L14" s="33">
        <v>0</v>
      </c>
    </row>
    <row r="15" spans="1:12" s="31" customFormat="1" ht="16.5" hidden="1" x14ac:dyDescent="0.2">
      <c r="A15" s="113">
        <v>17</v>
      </c>
      <c r="B15" s="130" t="s">
        <v>188</v>
      </c>
      <c r="C15" s="131">
        <v>46383533</v>
      </c>
      <c r="D15" s="131" t="s">
        <v>117</v>
      </c>
      <c r="E15" s="131">
        <v>1047</v>
      </c>
      <c r="F15" s="33">
        <v>8</v>
      </c>
      <c r="G15" s="33">
        <v>3</v>
      </c>
      <c r="H15" s="33">
        <v>0</v>
      </c>
      <c r="I15" s="33">
        <v>2</v>
      </c>
      <c r="J15" s="33">
        <v>3</v>
      </c>
      <c r="K15" s="33">
        <v>0</v>
      </c>
      <c r="L15" s="33">
        <v>0</v>
      </c>
    </row>
    <row r="16" spans="1:12" s="31" customFormat="1" ht="16.5" hidden="1" x14ac:dyDescent="0.2">
      <c r="A16" s="113">
        <v>18</v>
      </c>
      <c r="B16" s="130" t="s">
        <v>86</v>
      </c>
      <c r="C16" s="131">
        <v>1117528604</v>
      </c>
      <c r="D16" s="131" t="s">
        <v>125</v>
      </c>
      <c r="E16" s="131">
        <v>1141</v>
      </c>
      <c r="F16" s="33">
        <v>16</v>
      </c>
      <c r="G16" s="33">
        <v>6</v>
      </c>
      <c r="H16" s="33">
        <v>1</v>
      </c>
      <c r="I16" s="33">
        <v>2</v>
      </c>
      <c r="J16" s="33">
        <v>7</v>
      </c>
      <c r="K16" s="33">
        <v>0</v>
      </c>
      <c r="L16" s="33">
        <v>0</v>
      </c>
    </row>
    <row r="17" spans="1:12" s="31" customFormat="1" ht="16.5" hidden="1" x14ac:dyDescent="0.2">
      <c r="A17" s="113">
        <v>19</v>
      </c>
      <c r="B17" s="130" t="s">
        <v>9</v>
      </c>
      <c r="C17" s="131">
        <v>72266897</v>
      </c>
      <c r="D17" s="131" t="s">
        <v>123</v>
      </c>
      <c r="E17" s="131">
        <v>1185</v>
      </c>
      <c r="F17" s="33">
        <v>6</v>
      </c>
      <c r="G17" s="33">
        <v>1</v>
      </c>
      <c r="H17" s="33">
        <v>0</v>
      </c>
      <c r="I17" s="33">
        <v>0</v>
      </c>
      <c r="J17" s="33">
        <v>5</v>
      </c>
      <c r="K17" s="33">
        <v>0</v>
      </c>
      <c r="L17" s="33">
        <v>0</v>
      </c>
    </row>
    <row r="18" spans="1:12" s="31" customFormat="1" ht="16.5" hidden="1" x14ac:dyDescent="0.2">
      <c r="A18" s="113">
        <v>20</v>
      </c>
      <c r="B18" s="130" t="s">
        <v>60</v>
      </c>
      <c r="C18" s="131">
        <v>63300456</v>
      </c>
      <c r="D18" s="131" t="s">
        <v>131</v>
      </c>
      <c r="E18" s="131">
        <v>1023</v>
      </c>
      <c r="F18" s="33">
        <v>4</v>
      </c>
      <c r="G18" s="33">
        <v>1</v>
      </c>
      <c r="H18" s="33">
        <v>0</v>
      </c>
      <c r="I18" s="33">
        <v>1</v>
      </c>
      <c r="J18" s="33">
        <v>2</v>
      </c>
      <c r="K18" s="33">
        <v>0</v>
      </c>
      <c r="L18" s="33">
        <v>0</v>
      </c>
    </row>
    <row r="19" spans="1:12" s="31" customFormat="1" ht="16.5" x14ac:dyDescent="0.2">
      <c r="A19" s="113">
        <v>21</v>
      </c>
      <c r="B19" s="130" t="s">
        <v>81</v>
      </c>
      <c r="C19" s="131">
        <v>1093751613</v>
      </c>
      <c r="D19" s="131" t="s">
        <v>77</v>
      </c>
      <c r="E19" s="131">
        <v>1016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1:12" s="31" customFormat="1" ht="16.5" hidden="1" x14ac:dyDescent="0.2">
      <c r="A20" s="113">
        <v>22</v>
      </c>
      <c r="B20" s="130" t="s">
        <v>136</v>
      </c>
      <c r="C20" s="131">
        <v>1096219303</v>
      </c>
      <c r="D20" s="131" t="s">
        <v>135</v>
      </c>
      <c r="E20" s="131">
        <v>1187</v>
      </c>
      <c r="F20" s="33">
        <v>16</v>
      </c>
      <c r="G20" s="33">
        <v>9</v>
      </c>
      <c r="H20" s="33">
        <v>0</v>
      </c>
      <c r="I20" s="33">
        <v>2</v>
      </c>
      <c r="J20" s="33">
        <v>5</v>
      </c>
      <c r="K20" s="33">
        <v>0</v>
      </c>
      <c r="L20" s="33">
        <v>0</v>
      </c>
    </row>
    <row r="21" spans="1:12" s="31" customFormat="1" ht="16.5" hidden="1" x14ac:dyDescent="0.2">
      <c r="A21" s="113">
        <v>23</v>
      </c>
      <c r="B21" s="130" t="s">
        <v>193</v>
      </c>
      <c r="C21" s="131">
        <v>1143404731</v>
      </c>
      <c r="D21" s="131" t="s">
        <v>17</v>
      </c>
      <c r="E21" s="131">
        <v>1131</v>
      </c>
      <c r="F21" s="33">
        <v>4</v>
      </c>
      <c r="G21" s="33">
        <v>0</v>
      </c>
      <c r="H21" s="33">
        <v>0</v>
      </c>
      <c r="I21" s="33">
        <v>0</v>
      </c>
      <c r="J21" s="33">
        <v>4</v>
      </c>
      <c r="K21" s="33">
        <v>0</v>
      </c>
      <c r="L21" s="33">
        <v>0</v>
      </c>
    </row>
    <row r="22" spans="1:12" s="31" customFormat="1" ht="16.5" hidden="1" x14ac:dyDescent="0.2">
      <c r="A22" s="113">
        <v>24</v>
      </c>
      <c r="B22" s="130" t="s">
        <v>33</v>
      </c>
      <c r="C22" s="131">
        <v>1067916764</v>
      </c>
      <c r="D22" s="131" t="s">
        <v>120</v>
      </c>
      <c r="E22" s="131">
        <v>1005</v>
      </c>
      <c r="F22" s="33">
        <v>2</v>
      </c>
      <c r="G22" s="33">
        <v>1</v>
      </c>
      <c r="H22" s="33">
        <v>0</v>
      </c>
      <c r="I22" s="33">
        <v>0</v>
      </c>
      <c r="J22" s="33">
        <v>1</v>
      </c>
      <c r="K22" s="33">
        <v>0</v>
      </c>
      <c r="L22" s="33">
        <v>0</v>
      </c>
    </row>
    <row r="23" spans="1:12" s="31" customFormat="1" ht="16.5" x14ac:dyDescent="0.2">
      <c r="A23" s="113">
        <v>25</v>
      </c>
      <c r="B23" s="130" t="s">
        <v>37</v>
      </c>
      <c r="C23" s="131">
        <v>60397120</v>
      </c>
      <c r="D23" s="131" t="s">
        <v>131</v>
      </c>
      <c r="E23" s="131">
        <v>1023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</row>
    <row r="24" spans="1:12" s="31" customFormat="1" ht="16.5" x14ac:dyDescent="0.2">
      <c r="A24" s="113">
        <v>26</v>
      </c>
      <c r="B24" s="130" t="s">
        <v>41</v>
      </c>
      <c r="C24" s="131">
        <v>1120374742</v>
      </c>
      <c r="D24" s="131" t="s">
        <v>142</v>
      </c>
      <c r="E24" s="131">
        <v>1083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</row>
    <row r="25" spans="1:12" s="31" customFormat="1" ht="16.5" hidden="1" x14ac:dyDescent="0.2">
      <c r="A25" s="113">
        <v>27</v>
      </c>
      <c r="B25" s="130" t="s">
        <v>21</v>
      </c>
      <c r="C25" s="131">
        <v>88271827</v>
      </c>
      <c r="D25" s="131" t="s">
        <v>132</v>
      </c>
      <c r="E25" s="131">
        <v>1003</v>
      </c>
      <c r="F25" s="33">
        <v>7</v>
      </c>
      <c r="G25" s="33">
        <v>3</v>
      </c>
      <c r="H25" s="33">
        <v>0</v>
      </c>
      <c r="I25" s="33">
        <v>2</v>
      </c>
      <c r="J25" s="33">
        <v>2</v>
      </c>
      <c r="K25" s="33">
        <v>0</v>
      </c>
      <c r="L25" s="33">
        <v>0</v>
      </c>
    </row>
    <row r="26" spans="1:12" s="31" customFormat="1" ht="16.5" hidden="1" x14ac:dyDescent="0.2">
      <c r="A26" s="113">
        <v>28</v>
      </c>
      <c r="B26" s="130" t="s">
        <v>67</v>
      </c>
      <c r="C26" s="131">
        <v>66834048</v>
      </c>
      <c r="D26" s="131" t="s">
        <v>124</v>
      </c>
      <c r="E26" s="131">
        <v>1026</v>
      </c>
      <c r="F26" s="33">
        <v>2</v>
      </c>
      <c r="G26" s="33">
        <v>1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</row>
    <row r="27" spans="1:12" s="31" customFormat="1" ht="16.5" hidden="1" x14ac:dyDescent="0.2">
      <c r="A27" s="113">
        <v>29</v>
      </c>
      <c r="B27" s="130" t="s">
        <v>278</v>
      </c>
      <c r="C27" s="131">
        <v>1098656223</v>
      </c>
      <c r="D27" s="131" t="s">
        <v>54</v>
      </c>
      <c r="E27" s="131">
        <v>1183</v>
      </c>
      <c r="F27" s="33">
        <v>4</v>
      </c>
      <c r="G27" s="33">
        <v>2</v>
      </c>
      <c r="H27" s="33">
        <v>0</v>
      </c>
      <c r="I27" s="33">
        <v>0</v>
      </c>
      <c r="J27" s="33">
        <v>2</v>
      </c>
      <c r="K27" s="33">
        <v>0</v>
      </c>
      <c r="L27" s="33">
        <v>0</v>
      </c>
    </row>
    <row r="28" spans="1:12" s="31" customFormat="1" ht="16.5" hidden="1" x14ac:dyDescent="0.2">
      <c r="A28" s="113">
        <v>30</v>
      </c>
      <c r="B28" s="130" t="s">
        <v>26</v>
      </c>
      <c r="C28" s="131">
        <v>20896779</v>
      </c>
      <c r="D28" s="131" t="s">
        <v>118</v>
      </c>
      <c r="E28" s="131">
        <v>1039</v>
      </c>
      <c r="F28" s="33">
        <v>11</v>
      </c>
      <c r="G28" s="33">
        <v>7</v>
      </c>
      <c r="H28" s="33">
        <v>0</v>
      </c>
      <c r="I28" s="33">
        <v>2</v>
      </c>
      <c r="J28" s="33">
        <v>2</v>
      </c>
      <c r="K28" s="33">
        <v>0</v>
      </c>
      <c r="L28" s="33">
        <v>0</v>
      </c>
    </row>
    <row r="29" spans="1:12" s="31" customFormat="1" ht="16.5" x14ac:dyDescent="0.2">
      <c r="A29" s="113">
        <v>31</v>
      </c>
      <c r="B29" s="130" t="s">
        <v>153</v>
      </c>
      <c r="C29" s="131">
        <v>1096207352</v>
      </c>
      <c r="D29" s="131" t="s">
        <v>135</v>
      </c>
      <c r="E29" s="131">
        <v>1187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</row>
    <row r="30" spans="1:12" s="31" customFormat="1" ht="16.5" hidden="1" x14ac:dyDescent="0.2">
      <c r="A30" s="113">
        <v>32</v>
      </c>
      <c r="B30" s="130" t="s">
        <v>279</v>
      </c>
      <c r="C30" s="131">
        <v>1031121291</v>
      </c>
      <c r="D30" s="131" t="s">
        <v>142</v>
      </c>
      <c r="E30" s="131">
        <v>1083</v>
      </c>
      <c r="F30" s="33">
        <v>11</v>
      </c>
      <c r="G30" s="33">
        <v>5</v>
      </c>
      <c r="H30" s="33">
        <v>0</v>
      </c>
      <c r="I30" s="33">
        <v>3</v>
      </c>
      <c r="J30" s="33">
        <v>3</v>
      </c>
      <c r="K30" s="33">
        <v>0</v>
      </c>
      <c r="L30" s="33">
        <v>0</v>
      </c>
    </row>
    <row r="31" spans="1:12" s="31" customFormat="1" ht="16.5" hidden="1" x14ac:dyDescent="0.2">
      <c r="A31" s="113">
        <v>33</v>
      </c>
      <c r="B31" s="130" t="s">
        <v>197</v>
      </c>
      <c r="C31" s="131">
        <v>1124043219</v>
      </c>
      <c r="D31" s="131" t="s">
        <v>121</v>
      </c>
      <c r="E31" s="131">
        <v>1007</v>
      </c>
      <c r="F31" s="33">
        <v>4</v>
      </c>
      <c r="G31" s="33">
        <v>4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</row>
    <row r="32" spans="1:12" s="31" customFormat="1" ht="16.5" hidden="1" x14ac:dyDescent="0.2">
      <c r="A32" s="113">
        <v>34</v>
      </c>
      <c r="B32" s="130" t="s">
        <v>109</v>
      </c>
      <c r="C32" s="131">
        <v>1080291031</v>
      </c>
      <c r="D32" s="131" t="s">
        <v>89</v>
      </c>
      <c r="E32" s="131">
        <v>1178</v>
      </c>
      <c r="F32" s="33">
        <v>10</v>
      </c>
      <c r="G32" s="33">
        <v>2</v>
      </c>
      <c r="H32" s="33">
        <v>0</v>
      </c>
      <c r="I32" s="33">
        <v>3</v>
      </c>
      <c r="J32" s="33">
        <v>3</v>
      </c>
      <c r="K32" s="33">
        <v>0</v>
      </c>
      <c r="L32" s="33">
        <v>2</v>
      </c>
    </row>
    <row r="33" spans="1:12" s="31" customFormat="1" ht="16.5" hidden="1" x14ac:dyDescent="0.2">
      <c r="A33" s="113">
        <v>35</v>
      </c>
      <c r="B33" s="130" t="s">
        <v>79</v>
      </c>
      <c r="C33" s="131">
        <v>1090386205</v>
      </c>
      <c r="D33" s="131" t="s">
        <v>77</v>
      </c>
      <c r="E33" s="131">
        <v>1016</v>
      </c>
      <c r="F33" s="33">
        <v>1</v>
      </c>
      <c r="G33" s="33">
        <v>0</v>
      </c>
      <c r="H33" s="33">
        <v>0</v>
      </c>
      <c r="I33" s="33">
        <v>0</v>
      </c>
      <c r="J33" s="33">
        <v>1</v>
      </c>
      <c r="K33" s="33">
        <v>0</v>
      </c>
      <c r="L33" s="33">
        <v>0</v>
      </c>
    </row>
    <row r="34" spans="1:12" s="31" customFormat="1" ht="16.5" hidden="1" x14ac:dyDescent="0.2">
      <c r="A34" s="113">
        <v>36</v>
      </c>
      <c r="B34" s="130" t="s">
        <v>31</v>
      </c>
      <c r="C34" s="131">
        <v>42008873</v>
      </c>
      <c r="D34" s="131" t="s">
        <v>127</v>
      </c>
      <c r="E34" s="131">
        <v>1069</v>
      </c>
      <c r="F34" s="33">
        <v>6</v>
      </c>
      <c r="G34" s="33">
        <v>5</v>
      </c>
      <c r="H34" s="33">
        <v>0</v>
      </c>
      <c r="I34" s="33">
        <v>0</v>
      </c>
      <c r="J34" s="33">
        <v>1</v>
      </c>
      <c r="K34" s="33">
        <v>0</v>
      </c>
      <c r="L34" s="33">
        <v>0</v>
      </c>
    </row>
    <row r="35" spans="1:12" s="31" customFormat="1" ht="16.5" x14ac:dyDescent="0.2">
      <c r="A35" s="113">
        <v>37</v>
      </c>
      <c r="B35" s="130" t="s">
        <v>51</v>
      </c>
      <c r="C35" s="131">
        <v>1006812869</v>
      </c>
      <c r="D35" s="131" t="s">
        <v>125</v>
      </c>
      <c r="E35" s="131">
        <v>1141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</row>
    <row r="36" spans="1:12" s="31" customFormat="1" ht="16.5" hidden="1" x14ac:dyDescent="0.2">
      <c r="A36" s="113">
        <v>38</v>
      </c>
      <c r="B36" s="130" t="s">
        <v>58</v>
      </c>
      <c r="C36" s="131">
        <v>37686411</v>
      </c>
      <c r="D36" s="131" t="s">
        <v>50</v>
      </c>
      <c r="E36" s="131">
        <v>1182</v>
      </c>
      <c r="F36" s="33">
        <v>13</v>
      </c>
      <c r="G36" s="33">
        <v>7</v>
      </c>
      <c r="H36" s="33">
        <v>0</v>
      </c>
      <c r="I36" s="33">
        <v>0</v>
      </c>
      <c r="J36" s="33">
        <v>5</v>
      </c>
      <c r="K36" s="33">
        <v>0</v>
      </c>
      <c r="L36" s="33">
        <v>1</v>
      </c>
    </row>
    <row r="37" spans="1:12" s="31" customFormat="1" ht="16.5" x14ac:dyDescent="0.2">
      <c r="A37" s="113">
        <v>39</v>
      </c>
      <c r="B37" s="130" t="s">
        <v>68</v>
      </c>
      <c r="C37" s="131">
        <v>7920205</v>
      </c>
      <c r="D37" s="131" t="s">
        <v>17</v>
      </c>
      <c r="E37" s="131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</row>
    <row r="38" spans="1:12" s="31" customFormat="1" ht="16.5" hidden="1" x14ac:dyDescent="0.2">
      <c r="A38" s="113">
        <v>40</v>
      </c>
      <c r="B38" s="130" t="s">
        <v>82</v>
      </c>
      <c r="C38" s="131">
        <v>1098623494</v>
      </c>
      <c r="D38" s="131" t="s">
        <v>77</v>
      </c>
      <c r="E38" s="131">
        <v>1016</v>
      </c>
      <c r="F38" s="33">
        <v>3</v>
      </c>
      <c r="G38" s="33">
        <v>2</v>
      </c>
      <c r="H38" s="33">
        <v>0</v>
      </c>
      <c r="I38" s="33">
        <v>0</v>
      </c>
      <c r="J38" s="33">
        <v>0</v>
      </c>
      <c r="K38" s="33">
        <v>0</v>
      </c>
      <c r="L38" s="33">
        <v>1</v>
      </c>
    </row>
    <row r="39" spans="1:12" s="31" customFormat="1" ht="16.5" hidden="1" x14ac:dyDescent="0.2">
      <c r="A39" s="113">
        <v>41</v>
      </c>
      <c r="B39" s="130" t="s">
        <v>280</v>
      </c>
      <c r="C39" s="131">
        <v>1083888292</v>
      </c>
      <c r="D39" s="131" t="s">
        <v>128</v>
      </c>
      <c r="E39" s="131">
        <v>1075</v>
      </c>
      <c r="F39" s="33">
        <v>10</v>
      </c>
      <c r="G39" s="33">
        <v>9</v>
      </c>
      <c r="H39" s="33">
        <v>0</v>
      </c>
      <c r="I39" s="33">
        <v>0</v>
      </c>
      <c r="J39" s="33">
        <v>1</v>
      </c>
      <c r="K39" s="33">
        <v>0</v>
      </c>
      <c r="L39" s="33">
        <v>0</v>
      </c>
    </row>
    <row r="40" spans="1:12" s="31" customFormat="1" ht="16.5" hidden="1" x14ac:dyDescent="0.2">
      <c r="A40" s="113">
        <v>42</v>
      </c>
      <c r="B40" s="130" t="s">
        <v>229</v>
      </c>
      <c r="C40" s="131">
        <v>1110509146</v>
      </c>
      <c r="D40" s="131" t="s">
        <v>116</v>
      </c>
      <c r="E40" s="131">
        <v>1070</v>
      </c>
      <c r="F40" s="33">
        <v>1</v>
      </c>
      <c r="G40" s="33">
        <v>1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</row>
    <row r="41" spans="1:12" s="31" customFormat="1" ht="16.5" hidden="1" x14ac:dyDescent="0.2">
      <c r="A41" s="113">
        <v>43</v>
      </c>
      <c r="B41" s="130" t="s">
        <v>281</v>
      </c>
      <c r="C41" s="131">
        <v>1098773946</v>
      </c>
      <c r="D41" s="131" t="s">
        <v>131</v>
      </c>
      <c r="E41" s="131">
        <v>1023</v>
      </c>
      <c r="F41" s="33">
        <v>3</v>
      </c>
      <c r="G41" s="33">
        <v>3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</row>
    <row r="42" spans="1:12" s="31" customFormat="1" ht="16.5" hidden="1" x14ac:dyDescent="0.2">
      <c r="A42" s="113">
        <v>44</v>
      </c>
      <c r="B42" s="130" t="s">
        <v>64</v>
      </c>
      <c r="C42" s="131">
        <v>37839220</v>
      </c>
      <c r="D42" s="131" t="s">
        <v>131</v>
      </c>
      <c r="E42" s="131">
        <v>1023</v>
      </c>
      <c r="F42" s="33">
        <v>1</v>
      </c>
      <c r="G42" s="33">
        <v>1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</row>
    <row r="43" spans="1:12" s="31" customFormat="1" ht="16.5" hidden="1" x14ac:dyDescent="0.2">
      <c r="A43" s="113">
        <v>45</v>
      </c>
      <c r="B43" s="130" t="s">
        <v>101</v>
      </c>
      <c r="C43" s="131">
        <v>33377750</v>
      </c>
      <c r="D43" s="131" t="s">
        <v>100</v>
      </c>
      <c r="E43" s="131">
        <v>1189</v>
      </c>
      <c r="F43" s="33">
        <v>1</v>
      </c>
      <c r="G43" s="33">
        <v>0</v>
      </c>
      <c r="H43" s="33">
        <v>0</v>
      </c>
      <c r="I43" s="33">
        <v>0</v>
      </c>
      <c r="J43" s="33">
        <v>0</v>
      </c>
      <c r="K43" s="33">
        <v>1</v>
      </c>
      <c r="L43" s="33">
        <v>0</v>
      </c>
    </row>
    <row r="44" spans="1:12" s="31" customFormat="1" ht="16.5" hidden="1" x14ac:dyDescent="0.2">
      <c r="A44" s="113">
        <v>46</v>
      </c>
      <c r="B44" s="130" t="s">
        <v>19</v>
      </c>
      <c r="C44" s="131">
        <v>41243475</v>
      </c>
      <c r="D44" s="131" t="s">
        <v>20</v>
      </c>
      <c r="E44" s="131">
        <v>1251</v>
      </c>
      <c r="F44" s="33">
        <v>8</v>
      </c>
      <c r="G44" s="33">
        <v>2</v>
      </c>
      <c r="H44" s="33">
        <v>0</v>
      </c>
      <c r="I44" s="33">
        <v>2</v>
      </c>
      <c r="J44" s="33">
        <v>4</v>
      </c>
      <c r="K44" s="33">
        <v>0</v>
      </c>
      <c r="L44" s="33">
        <v>0</v>
      </c>
    </row>
    <row r="45" spans="1:12" s="31" customFormat="1" ht="16.5" hidden="1" x14ac:dyDescent="0.2">
      <c r="A45" s="113">
        <v>47</v>
      </c>
      <c r="B45" s="130" t="s">
        <v>69</v>
      </c>
      <c r="C45" s="131">
        <v>45551545</v>
      </c>
      <c r="D45" s="131" t="s">
        <v>17</v>
      </c>
      <c r="E45" s="131">
        <v>1131</v>
      </c>
      <c r="F45" s="33">
        <v>3</v>
      </c>
      <c r="G45" s="33">
        <v>1</v>
      </c>
      <c r="H45" s="33">
        <v>0</v>
      </c>
      <c r="I45" s="33">
        <v>0</v>
      </c>
      <c r="J45" s="33">
        <v>2</v>
      </c>
      <c r="K45" s="33">
        <v>0</v>
      </c>
      <c r="L45" s="33">
        <v>0</v>
      </c>
    </row>
    <row r="46" spans="1:12" s="31" customFormat="1" ht="16.5" hidden="1" x14ac:dyDescent="0.2">
      <c r="A46" s="113">
        <v>48</v>
      </c>
      <c r="B46" s="130" t="s">
        <v>10</v>
      </c>
      <c r="C46" s="131">
        <v>1075246832</v>
      </c>
      <c r="D46" s="131" t="s">
        <v>125</v>
      </c>
      <c r="E46" s="131">
        <v>1141</v>
      </c>
      <c r="F46" s="33">
        <v>20</v>
      </c>
      <c r="G46" s="33">
        <v>9</v>
      </c>
      <c r="H46" s="33">
        <v>0</v>
      </c>
      <c r="I46" s="33">
        <v>1</v>
      </c>
      <c r="J46" s="33">
        <v>10</v>
      </c>
      <c r="K46" s="33">
        <v>0</v>
      </c>
      <c r="L46" s="33">
        <v>0</v>
      </c>
    </row>
    <row r="47" spans="1:12" s="31" customFormat="1" ht="16.5" hidden="1" x14ac:dyDescent="0.2">
      <c r="A47" s="113">
        <v>49</v>
      </c>
      <c r="B47" s="130" t="s">
        <v>203</v>
      </c>
      <c r="C47" s="131">
        <v>1075293760</v>
      </c>
      <c r="D47" s="131" t="s">
        <v>127</v>
      </c>
      <c r="E47" s="131">
        <v>1069</v>
      </c>
      <c r="F47" s="33">
        <v>8</v>
      </c>
      <c r="G47" s="33">
        <v>3</v>
      </c>
      <c r="H47" s="33">
        <v>0</v>
      </c>
      <c r="I47" s="33">
        <v>2</v>
      </c>
      <c r="J47" s="33">
        <v>3</v>
      </c>
      <c r="K47" s="33">
        <v>0</v>
      </c>
      <c r="L47" s="33">
        <v>0</v>
      </c>
    </row>
    <row r="48" spans="1:12" s="31" customFormat="1" ht="16.5" hidden="1" x14ac:dyDescent="0.2">
      <c r="A48" s="113">
        <v>50</v>
      </c>
      <c r="B48" s="130" t="s">
        <v>78</v>
      </c>
      <c r="C48" s="131">
        <v>1090377350</v>
      </c>
      <c r="D48" s="131" t="s">
        <v>77</v>
      </c>
      <c r="E48" s="131">
        <v>1016</v>
      </c>
      <c r="F48" s="33">
        <v>5</v>
      </c>
      <c r="G48" s="33">
        <v>4</v>
      </c>
      <c r="H48" s="33">
        <v>0</v>
      </c>
      <c r="I48" s="33">
        <v>0</v>
      </c>
      <c r="J48" s="33">
        <v>1</v>
      </c>
      <c r="K48" s="33">
        <v>0</v>
      </c>
      <c r="L48" s="33">
        <v>0</v>
      </c>
    </row>
    <row r="49" spans="1:12" s="31" customFormat="1" ht="16.5" hidden="1" x14ac:dyDescent="0.2">
      <c r="A49" s="113">
        <v>51</v>
      </c>
      <c r="B49" s="130" t="s">
        <v>42</v>
      </c>
      <c r="C49" s="131">
        <v>21189142</v>
      </c>
      <c r="D49" s="131" t="s">
        <v>118</v>
      </c>
      <c r="E49" s="131">
        <v>1039</v>
      </c>
      <c r="F49" s="33">
        <v>3</v>
      </c>
      <c r="G49" s="33">
        <v>1</v>
      </c>
      <c r="H49" s="33">
        <v>0</v>
      </c>
      <c r="I49" s="33">
        <v>1</v>
      </c>
      <c r="J49" s="33">
        <v>1</v>
      </c>
      <c r="K49" s="33">
        <v>0</v>
      </c>
      <c r="L49" s="33">
        <v>0</v>
      </c>
    </row>
    <row r="50" spans="1:12" s="31" customFormat="1" ht="16.5" hidden="1" x14ac:dyDescent="0.2">
      <c r="A50" s="113">
        <v>52</v>
      </c>
      <c r="B50" s="130" t="s">
        <v>28</v>
      </c>
      <c r="C50" s="131">
        <v>37893881</v>
      </c>
      <c r="D50" s="131" t="s">
        <v>29</v>
      </c>
      <c r="E50" s="131">
        <v>1212</v>
      </c>
      <c r="F50" s="33">
        <v>4</v>
      </c>
      <c r="G50" s="33">
        <v>2</v>
      </c>
      <c r="H50" s="33">
        <v>0</v>
      </c>
      <c r="I50" s="33">
        <v>1</v>
      </c>
      <c r="J50" s="33">
        <v>1</v>
      </c>
      <c r="K50" s="33">
        <v>0</v>
      </c>
      <c r="L50" s="33">
        <v>0</v>
      </c>
    </row>
    <row r="51" spans="1:12" s="31" customFormat="1" ht="16.5" x14ac:dyDescent="0.2">
      <c r="A51" s="113">
        <v>53</v>
      </c>
      <c r="B51" s="130" t="s">
        <v>104</v>
      </c>
      <c r="C51" s="131">
        <v>29759474</v>
      </c>
      <c r="D51" s="131" t="s">
        <v>130</v>
      </c>
      <c r="E51" s="131">
        <v>1034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</row>
    <row r="52" spans="1:12" s="31" customFormat="1" ht="16.5" x14ac:dyDescent="0.2">
      <c r="A52" s="113">
        <v>54</v>
      </c>
      <c r="B52" s="130" t="s">
        <v>66</v>
      </c>
      <c r="C52" s="131">
        <v>14465430</v>
      </c>
      <c r="D52" s="131" t="s">
        <v>124</v>
      </c>
      <c r="E52" s="131">
        <v>1026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</row>
    <row r="53" spans="1:12" s="31" customFormat="1" ht="16.5" hidden="1" x14ac:dyDescent="0.2">
      <c r="A53" s="113">
        <v>55</v>
      </c>
      <c r="B53" s="130" t="s">
        <v>282</v>
      </c>
      <c r="C53" s="131">
        <v>55174182</v>
      </c>
      <c r="D53" s="131" t="s">
        <v>127</v>
      </c>
      <c r="E53" s="131">
        <v>1069</v>
      </c>
      <c r="F53" s="33">
        <v>5</v>
      </c>
      <c r="G53" s="33">
        <v>4</v>
      </c>
      <c r="H53" s="33">
        <v>0</v>
      </c>
      <c r="I53" s="33">
        <v>0</v>
      </c>
      <c r="J53" s="33">
        <v>1</v>
      </c>
      <c r="K53" s="33">
        <v>0</v>
      </c>
      <c r="L53" s="33">
        <v>0</v>
      </c>
    </row>
    <row r="54" spans="1:12" s="31" customFormat="1" ht="16.5" x14ac:dyDescent="0.2">
      <c r="A54" s="113">
        <v>56</v>
      </c>
      <c r="B54" s="130" t="s">
        <v>283</v>
      </c>
      <c r="C54" s="131">
        <v>1065132034</v>
      </c>
      <c r="D54" s="131" t="s">
        <v>13</v>
      </c>
      <c r="E54" s="131">
        <v>1046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</row>
    <row r="55" spans="1:12" s="31" customFormat="1" ht="16.5" x14ac:dyDescent="0.2">
      <c r="A55" s="113">
        <v>57</v>
      </c>
      <c r="B55" s="130" t="s">
        <v>14</v>
      </c>
      <c r="C55" s="131">
        <v>98397709</v>
      </c>
      <c r="D55" s="131" t="s">
        <v>15</v>
      </c>
      <c r="E55" s="131">
        <v>1246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</row>
    <row r="56" spans="1:12" s="31" customFormat="1" ht="16.5" hidden="1" x14ac:dyDescent="0.2">
      <c r="A56" s="113">
        <v>58</v>
      </c>
      <c r="B56" s="130" t="s">
        <v>8</v>
      </c>
      <c r="C56" s="131">
        <v>50985506</v>
      </c>
      <c r="D56" s="131" t="s">
        <v>120</v>
      </c>
      <c r="E56" s="131">
        <v>1005</v>
      </c>
      <c r="F56" s="33">
        <v>4</v>
      </c>
      <c r="G56" s="33">
        <v>2</v>
      </c>
      <c r="H56" s="33">
        <v>0</v>
      </c>
      <c r="I56" s="33">
        <v>0</v>
      </c>
      <c r="J56" s="33">
        <v>2</v>
      </c>
      <c r="K56" s="33">
        <v>0</v>
      </c>
      <c r="L56" s="33">
        <v>0</v>
      </c>
    </row>
    <row r="57" spans="1:12" s="31" customFormat="1" ht="16.5" hidden="1" x14ac:dyDescent="0.2">
      <c r="A57" s="113">
        <v>59</v>
      </c>
      <c r="B57" s="130" t="s">
        <v>284</v>
      </c>
      <c r="C57" s="131">
        <v>1065903168</v>
      </c>
      <c r="D57" s="131" t="s">
        <v>119</v>
      </c>
      <c r="E57" s="131">
        <v>1064</v>
      </c>
      <c r="F57" s="33">
        <v>1</v>
      </c>
      <c r="G57" s="33">
        <v>0</v>
      </c>
      <c r="H57" s="33">
        <v>0</v>
      </c>
      <c r="I57" s="33">
        <v>0</v>
      </c>
      <c r="J57" s="33">
        <v>1</v>
      </c>
      <c r="K57" s="33">
        <v>0</v>
      </c>
      <c r="L57" s="33">
        <v>0</v>
      </c>
    </row>
    <row r="58" spans="1:12" s="31" customFormat="1" ht="16.5" hidden="1" x14ac:dyDescent="0.2">
      <c r="A58" s="113">
        <v>60</v>
      </c>
      <c r="B58" s="130" t="s">
        <v>285</v>
      </c>
      <c r="C58" s="131">
        <v>1090496164</v>
      </c>
      <c r="D58" s="131" t="s">
        <v>77</v>
      </c>
      <c r="E58" s="131">
        <v>1016</v>
      </c>
      <c r="F58" s="33">
        <v>7</v>
      </c>
      <c r="G58" s="33">
        <v>3</v>
      </c>
      <c r="H58" s="33">
        <v>0</v>
      </c>
      <c r="I58" s="33">
        <v>2</v>
      </c>
      <c r="J58" s="33">
        <v>2</v>
      </c>
      <c r="K58" s="33">
        <v>0</v>
      </c>
      <c r="L58" s="33">
        <v>0</v>
      </c>
    </row>
    <row r="59" spans="1:12" s="31" customFormat="1" ht="16.5" x14ac:dyDescent="0.2">
      <c r="A59" s="113">
        <v>61</v>
      </c>
      <c r="B59" s="130" t="s">
        <v>286</v>
      </c>
      <c r="C59" s="131">
        <v>1065866482</v>
      </c>
      <c r="D59" s="131" t="s">
        <v>119</v>
      </c>
      <c r="E59" s="131">
        <v>1064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</row>
    <row r="60" spans="1:12" s="31" customFormat="1" ht="16.5" hidden="1" x14ac:dyDescent="0.2">
      <c r="A60" s="113">
        <v>62</v>
      </c>
      <c r="B60" s="130" t="s">
        <v>190</v>
      </c>
      <c r="C60" s="131">
        <v>1100964068</v>
      </c>
      <c r="D60" s="131" t="s">
        <v>29</v>
      </c>
      <c r="E60" s="131">
        <v>1212</v>
      </c>
      <c r="F60" s="33">
        <v>2</v>
      </c>
      <c r="G60" s="33">
        <v>1</v>
      </c>
      <c r="H60" s="33">
        <v>0</v>
      </c>
      <c r="I60" s="33">
        <v>0</v>
      </c>
      <c r="J60" s="33">
        <v>1</v>
      </c>
      <c r="K60" s="33">
        <v>0</v>
      </c>
      <c r="L60" s="33">
        <v>0</v>
      </c>
    </row>
    <row r="61" spans="1:12" s="31" customFormat="1" ht="16.5" hidden="1" x14ac:dyDescent="0.2">
      <c r="A61" s="113">
        <v>63</v>
      </c>
      <c r="B61" s="130" t="s">
        <v>200</v>
      </c>
      <c r="C61" s="131">
        <v>1065903046</v>
      </c>
      <c r="D61" s="131" t="s">
        <v>119</v>
      </c>
      <c r="E61" s="131">
        <v>1064</v>
      </c>
      <c r="F61" s="33">
        <v>4</v>
      </c>
      <c r="G61" s="33">
        <v>1</v>
      </c>
      <c r="H61" s="33">
        <v>0</v>
      </c>
      <c r="I61" s="33">
        <v>0</v>
      </c>
      <c r="J61" s="33">
        <v>3</v>
      </c>
      <c r="K61" s="33">
        <v>0</v>
      </c>
      <c r="L61" s="33">
        <v>0</v>
      </c>
    </row>
    <row r="62" spans="1:12" s="31" customFormat="1" ht="16.5" hidden="1" x14ac:dyDescent="0.2">
      <c r="A62" s="113">
        <v>64</v>
      </c>
      <c r="B62" s="130" t="s">
        <v>154</v>
      </c>
      <c r="C62" s="131">
        <v>33369776</v>
      </c>
      <c r="D62" s="131" t="s">
        <v>100</v>
      </c>
      <c r="E62" s="131">
        <v>1189</v>
      </c>
      <c r="F62" s="33">
        <v>6</v>
      </c>
      <c r="G62" s="33">
        <v>3</v>
      </c>
      <c r="H62" s="33">
        <v>0</v>
      </c>
      <c r="I62" s="33">
        <v>0</v>
      </c>
      <c r="J62" s="33">
        <v>3</v>
      </c>
      <c r="K62" s="33">
        <v>0</v>
      </c>
      <c r="L62" s="33">
        <v>0</v>
      </c>
    </row>
    <row r="63" spans="1:12" s="31" customFormat="1" ht="16.5" hidden="1" x14ac:dyDescent="0.2">
      <c r="A63" s="113">
        <v>65</v>
      </c>
      <c r="B63" s="130" t="s">
        <v>38</v>
      </c>
      <c r="C63" s="131">
        <v>13748083</v>
      </c>
      <c r="D63" s="131" t="s">
        <v>131</v>
      </c>
      <c r="E63" s="131">
        <v>1023</v>
      </c>
      <c r="F63" s="33">
        <v>2</v>
      </c>
      <c r="G63" s="33">
        <v>2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</row>
    <row r="64" spans="1:12" s="31" customFormat="1" ht="16.5" hidden="1" x14ac:dyDescent="0.2">
      <c r="A64" s="113">
        <v>66</v>
      </c>
      <c r="B64" s="130" t="s">
        <v>194</v>
      </c>
      <c r="C64" s="131">
        <v>30305625</v>
      </c>
      <c r="D64" s="131" t="s">
        <v>126</v>
      </c>
      <c r="E64" s="131">
        <v>1058</v>
      </c>
      <c r="F64" s="33">
        <v>3</v>
      </c>
      <c r="G64" s="33">
        <v>0</v>
      </c>
      <c r="H64" s="33">
        <v>0</v>
      </c>
      <c r="I64" s="33">
        <v>0</v>
      </c>
      <c r="J64" s="33">
        <v>3</v>
      </c>
      <c r="K64" s="33">
        <v>0</v>
      </c>
      <c r="L64" s="33">
        <v>0</v>
      </c>
    </row>
    <row r="65" spans="1:12" s="31" customFormat="1" ht="16.5" hidden="1" x14ac:dyDescent="0.2">
      <c r="A65" s="113">
        <v>67</v>
      </c>
      <c r="B65" s="130" t="s">
        <v>56</v>
      </c>
      <c r="C65" s="131">
        <v>60264444</v>
      </c>
      <c r="D65" s="131" t="s">
        <v>133</v>
      </c>
      <c r="E65" s="131">
        <v>1063</v>
      </c>
      <c r="F65" s="33">
        <v>3</v>
      </c>
      <c r="G65" s="33">
        <v>2</v>
      </c>
      <c r="H65" s="33">
        <v>0</v>
      </c>
      <c r="I65" s="33">
        <v>0</v>
      </c>
      <c r="J65" s="33">
        <v>1</v>
      </c>
      <c r="K65" s="33">
        <v>0</v>
      </c>
      <c r="L65" s="33">
        <v>0</v>
      </c>
    </row>
    <row r="66" spans="1:12" s="31" customFormat="1" ht="16.5" hidden="1" x14ac:dyDescent="0.2">
      <c r="A66" s="113">
        <v>68</v>
      </c>
      <c r="B66" s="130" t="s">
        <v>57</v>
      </c>
      <c r="C66" s="131">
        <v>14193155</v>
      </c>
      <c r="D66" s="131" t="s">
        <v>127</v>
      </c>
      <c r="E66" s="131">
        <v>1069</v>
      </c>
      <c r="F66" s="33">
        <v>12</v>
      </c>
      <c r="G66" s="33">
        <v>6</v>
      </c>
      <c r="H66" s="33">
        <v>0</v>
      </c>
      <c r="I66" s="33">
        <v>1</v>
      </c>
      <c r="J66" s="33">
        <v>5</v>
      </c>
      <c r="K66" s="33">
        <v>0</v>
      </c>
      <c r="L66" s="33">
        <v>0</v>
      </c>
    </row>
    <row r="67" spans="1:12" s="31" customFormat="1" ht="16.5" hidden="1" x14ac:dyDescent="0.2">
      <c r="A67" s="113">
        <v>69</v>
      </c>
      <c r="B67" s="130" t="s">
        <v>47</v>
      </c>
      <c r="C67" s="131">
        <v>43501348</v>
      </c>
      <c r="D67" s="131" t="s">
        <v>129</v>
      </c>
      <c r="E67" s="131">
        <v>1045</v>
      </c>
      <c r="F67" s="33">
        <v>1</v>
      </c>
      <c r="G67" s="33">
        <v>1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</row>
    <row r="68" spans="1:12" s="31" customFormat="1" ht="16.5" hidden="1" x14ac:dyDescent="0.2">
      <c r="A68" s="113">
        <v>70</v>
      </c>
      <c r="B68" s="130" t="s">
        <v>93</v>
      </c>
      <c r="C68" s="131">
        <v>1085244816</v>
      </c>
      <c r="D68" s="131" t="s">
        <v>15</v>
      </c>
      <c r="E68" s="131">
        <v>1246</v>
      </c>
      <c r="F68" s="33">
        <v>2</v>
      </c>
      <c r="G68" s="33">
        <v>0</v>
      </c>
      <c r="H68" s="33">
        <v>0</v>
      </c>
      <c r="I68" s="33">
        <v>2</v>
      </c>
      <c r="J68" s="33">
        <v>0</v>
      </c>
      <c r="K68" s="33">
        <v>0</v>
      </c>
      <c r="L68" s="33">
        <v>0</v>
      </c>
    </row>
    <row r="69" spans="1:12" s="31" customFormat="1" ht="16.5" hidden="1" x14ac:dyDescent="0.2">
      <c r="A69" s="113">
        <v>71</v>
      </c>
      <c r="B69" s="130" t="s">
        <v>18</v>
      </c>
      <c r="C69" s="131">
        <v>1023870093</v>
      </c>
      <c r="D69" s="131" t="s">
        <v>142</v>
      </c>
      <c r="E69" s="131">
        <v>1083</v>
      </c>
      <c r="F69" s="33">
        <v>11</v>
      </c>
      <c r="G69" s="33">
        <v>1</v>
      </c>
      <c r="H69" s="33">
        <v>0</v>
      </c>
      <c r="I69" s="33">
        <v>4</v>
      </c>
      <c r="J69" s="33">
        <v>6</v>
      </c>
      <c r="K69" s="33">
        <v>0</v>
      </c>
      <c r="L69" s="33">
        <v>0</v>
      </c>
    </row>
    <row r="70" spans="1:12" s="31" customFormat="1" ht="16.5" hidden="1" x14ac:dyDescent="0.2">
      <c r="A70" s="113">
        <v>72</v>
      </c>
      <c r="B70" s="130" t="s">
        <v>98</v>
      </c>
      <c r="C70" s="131">
        <v>1140417569</v>
      </c>
      <c r="D70" s="131" t="s">
        <v>29</v>
      </c>
      <c r="E70" s="131">
        <v>1212</v>
      </c>
      <c r="F70" s="33">
        <v>6</v>
      </c>
      <c r="G70" s="33">
        <v>0</v>
      </c>
      <c r="H70" s="33">
        <v>0</v>
      </c>
      <c r="I70" s="33">
        <v>3</v>
      </c>
      <c r="J70" s="33">
        <v>3</v>
      </c>
      <c r="K70" s="33">
        <v>0</v>
      </c>
      <c r="L70" s="33">
        <v>0</v>
      </c>
    </row>
    <row r="71" spans="1:12" s="31" customFormat="1" ht="16.5" x14ac:dyDescent="0.2">
      <c r="A71" s="113">
        <v>73</v>
      </c>
      <c r="B71" s="130" t="s">
        <v>112</v>
      </c>
      <c r="C71" s="131">
        <v>1007271015</v>
      </c>
      <c r="D71" s="131" t="s">
        <v>100</v>
      </c>
      <c r="E71" s="131">
        <v>1189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</row>
    <row r="72" spans="1:12" s="31" customFormat="1" ht="16.5" hidden="1" x14ac:dyDescent="0.2">
      <c r="A72" s="113">
        <v>74</v>
      </c>
      <c r="B72" s="130" t="s">
        <v>90</v>
      </c>
      <c r="C72" s="131">
        <v>1094242311</v>
      </c>
      <c r="D72" s="131" t="s">
        <v>133</v>
      </c>
      <c r="E72" s="131">
        <v>1063</v>
      </c>
      <c r="F72" s="33">
        <v>7</v>
      </c>
      <c r="G72" s="33">
        <v>2</v>
      </c>
      <c r="H72" s="33">
        <v>0</v>
      </c>
      <c r="I72" s="33">
        <v>1</v>
      </c>
      <c r="J72" s="33">
        <v>4</v>
      </c>
      <c r="K72" s="33">
        <v>0</v>
      </c>
      <c r="L72" s="33">
        <v>0</v>
      </c>
    </row>
    <row r="73" spans="1:12" s="31" customFormat="1" ht="16.5" hidden="1" x14ac:dyDescent="0.2">
      <c r="A73" s="113">
        <v>75</v>
      </c>
      <c r="B73" s="130" t="s">
        <v>63</v>
      </c>
      <c r="C73" s="131">
        <v>1095913767</v>
      </c>
      <c r="D73" s="131" t="s">
        <v>131</v>
      </c>
      <c r="E73" s="131">
        <v>1023</v>
      </c>
      <c r="F73" s="33">
        <v>1</v>
      </c>
      <c r="G73" s="33">
        <v>1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</row>
    <row r="74" spans="1:12" s="31" customFormat="1" ht="16.5" x14ac:dyDescent="0.2">
      <c r="A74" s="113">
        <v>76</v>
      </c>
      <c r="B74" s="130" t="s">
        <v>94</v>
      </c>
      <c r="C74" s="131">
        <v>36950365</v>
      </c>
      <c r="D74" s="131" t="s">
        <v>15</v>
      </c>
      <c r="E74" s="131">
        <v>1246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</row>
    <row r="75" spans="1:12" s="31" customFormat="1" ht="16.5" hidden="1" x14ac:dyDescent="0.2">
      <c r="A75" s="113">
        <v>77</v>
      </c>
      <c r="B75" s="130" t="s">
        <v>24</v>
      </c>
      <c r="C75" s="131">
        <v>1067867312</v>
      </c>
      <c r="D75" s="131" t="s">
        <v>120</v>
      </c>
      <c r="E75" s="131">
        <v>1005</v>
      </c>
      <c r="F75" s="33">
        <v>1</v>
      </c>
      <c r="G75" s="33">
        <v>1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</row>
    <row r="76" spans="1:12" s="31" customFormat="1" ht="16.5" x14ac:dyDescent="0.2">
      <c r="A76" s="113">
        <v>78</v>
      </c>
      <c r="B76" s="130" t="s">
        <v>49</v>
      </c>
      <c r="C76" s="131">
        <v>1104127678</v>
      </c>
      <c r="D76" s="131" t="s">
        <v>50</v>
      </c>
      <c r="E76" s="131">
        <v>1182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</row>
    <row r="77" spans="1:12" s="31" customFormat="1" ht="16.5" hidden="1" x14ac:dyDescent="0.2">
      <c r="A77" s="113">
        <v>79</v>
      </c>
      <c r="B77" s="130" t="s">
        <v>5</v>
      </c>
      <c r="C77" s="131">
        <v>37750920</v>
      </c>
      <c r="D77" s="131" t="s">
        <v>134</v>
      </c>
      <c r="E77" s="131">
        <v>1055</v>
      </c>
      <c r="F77" s="33">
        <v>5</v>
      </c>
      <c r="G77" s="33">
        <v>3</v>
      </c>
      <c r="H77" s="33">
        <v>0</v>
      </c>
      <c r="I77" s="33">
        <v>0</v>
      </c>
      <c r="J77" s="33">
        <v>2</v>
      </c>
      <c r="K77" s="33">
        <v>0</v>
      </c>
      <c r="L77" s="33">
        <v>0</v>
      </c>
    </row>
    <row r="78" spans="1:12" s="31" customFormat="1" ht="16.5" hidden="1" x14ac:dyDescent="0.2">
      <c r="A78" s="113">
        <v>80</v>
      </c>
      <c r="B78" s="130" t="s">
        <v>199</v>
      </c>
      <c r="C78" s="131">
        <v>1052403771</v>
      </c>
      <c r="D78" s="131" t="s">
        <v>114</v>
      </c>
      <c r="E78" s="131">
        <v>1061</v>
      </c>
      <c r="F78" s="33">
        <v>7</v>
      </c>
      <c r="G78" s="33">
        <v>0</v>
      </c>
      <c r="H78" s="33">
        <v>0</v>
      </c>
      <c r="I78" s="33">
        <v>3</v>
      </c>
      <c r="J78" s="33">
        <v>4</v>
      </c>
      <c r="K78" s="33">
        <v>0</v>
      </c>
      <c r="L78" s="33">
        <v>0</v>
      </c>
    </row>
    <row r="79" spans="1:12" s="31" customFormat="1" ht="16.5" hidden="1" x14ac:dyDescent="0.2">
      <c r="A79" s="113">
        <v>81</v>
      </c>
      <c r="B79" s="130" t="s">
        <v>25</v>
      </c>
      <c r="C79" s="131">
        <v>64558951</v>
      </c>
      <c r="D79" s="131" t="s">
        <v>122</v>
      </c>
      <c r="E79" s="131">
        <v>1006</v>
      </c>
      <c r="F79" s="33">
        <v>3</v>
      </c>
      <c r="G79" s="33">
        <v>0</v>
      </c>
      <c r="H79" s="33">
        <v>0</v>
      </c>
      <c r="I79" s="33">
        <v>0</v>
      </c>
      <c r="J79" s="33">
        <v>2</v>
      </c>
      <c r="K79" s="33">
        <v>0</v>
      </c>
      <c r="L79" s="33">
        <v>1</v>
      </c>
    </row>
    <row r="80" spans="1:12" s="31" customFormat="1" ht="16.5" hidden="1" x14ac:dyDescent="0.2">
      <c r="A80" s="113">
        <v>82</v>
      </c>
      <c r="B80" s="130" t="s">
        <v>85</v>
      </c>
      <c r="C80" s="131">
        <v>80205370</v>
      </c>
      <c r="D80" s="131" t="s">
        <v>116</v>
      </c>
      <c r="E80" s="131">
        <v>1070</v>
      </c>
      <c r="F80" s="33">
        <v>1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1</v>
      </c>
    </row>
    <row r="81" spans="1:12" s="31" customFormat="1" ht="16.5" hidden="1" x14ac:dyDescent="0.2">
      <c r="A81" s="113">
        <v>83</v>
      </c>
      <c r="B81" s="130" t="s">
        <v>152</v>
      </c>
      <c r="C81" s="131">
        <v>4611684</v>
      </c>
      <c r="D81" s="131" t="s">
        <v>129</v>
      </c>
      <c r="E81" s="131">
        <v>1045</v>
      </c>
      <c r="F81" s="33">
        <v>2</v>
      </c>
      <c r="G81" s="33">
        <v>2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</row>
    <row r="82" spans="1:12" s="31" customFormat="1" ht="16.5" hidden="1" x14ac:dyDescent="0.2">
      <c r="A82" s="113">
        <v>84</v>
      </c>
      <c r="B82" s="130" t="s">
        <v>230</v>
      </c>
      <c r="C82" s="131">
        <v>92533979</v>
      </c>
      <c r="D82" s="131" t="s">
        <v>122</v>
      </c>
      <c r="E82" s="131">
        <v>1006</v>
      </c>
      <c r="F82" s="33">
        <v>8</v>
      </c>
      <c r="G82" s="33">
        <v>5</v>
      </c>
      <c r="H82" s="33">
        <v>0</v>
      </c>
      <c r="I82" s="33">
        <v>0</v>
      </c>
      <c r="J82" s="33">
        <v>3</v>
      </c>
      <c r="K82" s="33">
        <v>0</v>
      </c>
      <c r="L82" s="33">
        <v>0</v>
      </c>
    </row>
    <row r="83" spans="1:12" s="31" customFormat="1" ht="16.5" hidden="1" x14ac:dyDescent="0.2">
      <c r="A83" s="113">
        <v>85</v>
      </c>
      <c r="B83" s="130" t="s">
        <v>74</v>
      </c>
      <c r="C83" s="131">
        <v>88240478</v>
      </c>
      <c r="D83" s="131" t="s">
        <v>132</v>
      </c>
      <c r="E83" s="131">
        <v>1003</v>
      </c>
      <c r="F83" s="33">
        <v>16</v>
      </c>
      <c r="G83" s="33">
        <v>5</v>
      </c>
      <c r="H83" s="33">
        <v>0</v>
      </c>
      <c r="I83" s="33">
        <v>4</v>
      </c>
      <c r="J83" s="33">
        <v>6</v>
      </c>
      <c r="K83" s="33">
        <v>1</v>
      </c>
      <c r="L83" s="33">
        <v>0</v>
      </c>
    </row>
    <row r="84" spans="1:12" s="31" customFormat="1" ht="16.5" hidden="1" x14ac:dyDescent="0.2">
      <c r="A84" s="113">
        <v>86</v>
      </c>
      <c r="B84" s="130" t="s">
        <v>287</v>
      </c>
      <c r="C84" s="131">
        <v>88254944</v>
      </c>
      <c r="D84" s="131" t="s">
        <v>132</v>
      </c>
      <c r="E84" s="131">
        <v>1003</v>
      </c>
      <c r="F84" s="33">
        <v>5</v>
      </c>
      <c r="G84" s="33">
        <v>0</v>
      </c>
      <c r="H84" s="33">
        <v>0</v>
      </c>
      <c r="I84" s="33">
        <v>1</v>
      </c>
      <c r="J84" s="33">
        <v>4</v>
      </c>
      <c r="K84" s="33">
        <v>0</v>
      </c>
      <c r="L84" s="33">
        <v>0</v>
      </c>
    </row>
    <row r="85" spans="1:12" s="31" customFormat="1" ht="16.5" hidden="1" x14ac:dyDescent="0.2">
      <c r="A85" s="113">
        <v>87</v>
      </c>
      <c r="B85" s="130" t="s">
        <v>61</v>
      </c>
      <c r="C85" s="131">
        <v>63516073</v>
      </c>
      <c r="D85" s="131" t="s">
        <v>131</v>
      </c>
      <c r="E85" s="131">
        <v>1023</v>
      </c>
      <c r="F85" s="33">
        <v>2</v>
      </c>
      <c r="G85" s="33">
        <v>2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</row>
    <row r="86" spans="1:12" s="31" customFormat="1" ht="16.5" hidden="1" x14ac:dyDescent="0.2">
      <c r="A86" s="113">
        <v>88</v>
      </c>
      <c r="B86" s="130" t="s">
        <v>36</v>
      </c>
      <c r="C86" s="131">
        <v>32907743</v>
      </c>
      <c r="D86" s="131" t="s">
        <v>17</v>
      </c>
      <c r="E86" s="131">
        <v>1131</v>
      </c>
      <c r="F86" s="33">
        <v>4</v>
      </c>
      <c r="G86" s="33">
        <v>2</v>
      </c>
      <c r="H86" s="33">
        <v>0</v>
      </c>
      <c r="I86" s="33">
        <v>0</v>
      </c>
      <c r="J86" s="33">
        <v>2</v>
      </c>
      <c r="K86" s="33">
        <v>0</v>
      </c>
      <c r="L86" s="33">
        <v>0</v>
      </c>
    </row>
    <row r="87" spans="1:12" s="31" customFormat="1" ht="16.5" hidden="1" x14ac:dyDescent="0.2">
      <c r="A87" s="113">
        <v>89</v>
      </c>
      <c r="B87" s="130" t="s">
        <v>288</v>
      </c>
      <c r="C87" s="131">
        <v>1094264744</v>
      </c>
      <c r="D87" s="131" t="s">
        <v>133</v>
      </c>
      <c r="E87" s="131">
        <v>1063</v>
      </c>
      <c r="F87" s="33">
        <v>4</v>
      </c>
      <c r="G87" s="33">
        <v>2</v>
      </c>
      <c r="H87" s="33">
        <v>0</v>
      </c>
      <c r="I87" s="33">
        <v>0</v>
      </c>
      <c r="J87" s="33">
        <v>2</v>
      </c>
      <c r="K87" s="33">
        <v>0</v>
      </c>
      <c r="L87" s="33">
        <v>0</v>
      </c>
    </row>
    <row r="88" spans="1:12" s="31" customFormat="1" ht="16.5" x14ac:dyDescent="0.2">
      <c r="A88" s="113">
        <v>90</v>
      </c>
      <c r="B88" s="130" t="s">
        <v>196</v>
      </c>
      <c r="C88" s="131">
        <v>7142819</v>
      </c>
      <c r="D88" s="131" t="s">
        <v>121</v>
      </c>
      <c r="E88" s="131">
        <v>1007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</row>
    <row r="89" spans="1:12" s="31" customFormat="1" ht="16.5" hidden="1" x14ac:dyDescent="0.2">
      <c r="A89" s="113">
        <v>92</v>
      </c>
      <c r="B89" s="130" t="s">
        <v>201</v>
      </c>
      <c r="C89" s="131">
        <v>1120572691</v>
      </c>
      <c r="D89" s="131" t="s">
        <v>20</v>
      </c>
      <c r="E89" s="131">
        <v>1251</v>
      </c>
      <c r="F89" s="33">
        <v>3</v>
      </c>
      <c r="G89" s="33">
        <v>1</v>
      </c>
      <c r="H89" s="33">
        <v>0</v>
      </c>
      <c r="I89" s="33">
        <v>0</v>
      </c>
      <c r="J89" s="33">
        <v>2</v>
      </c>
      <c r="K89" s="33">
        <v>0</v>
      </c>
      <c r="L89" s="33">
        <v>0</v>
      </c>
    </row>
    <row r="90" spans="1:12" s="31" customFormat="1" ht="16.5" hidden="1" x14ac:dyDescent="0.2">
      <c r="A90" s="113">
        <v>93</v>
      </c>
      <c r="B90" s="130" t="s">
        <v>289</v>
      </c>
      <c r="C90" s="131">
        <v>1022409871</v>
      </c>
      <c r="D90" s="131" t="s">
        <v>142</v>
      </c>
      <c r="E90" s="131">
        <v>1083</v>
      </c>
      <c r="F90" s="33">
        <v>8</v>
      </c>
      <c r="G90" s="33">
        <v>1</v>
      </c>
      <c r="H90" s="33">
        <v>0</v>
      </c>
      <c r="I90" s="33">
        <v>3</v>
      </c>
      <c r="J90" s="33">
        <v>4</v>
      </c>
      <c r="K90" s="33">
        <v>0</v>
      </c>
      <c r="L90" s="33">
        <v>0</v>
      </c>
    </row>
    <row r="91" spans="1:12" s="31" customFormat="1" ht="16.5" x14ac:dyDescent="0.2">
      <c r="A91" s="113">
        <v>94</v>
      </c>
      <c r="B91" s="130" t="s">
        <v>46</v>
      </c>
      <c r="C91" s="131">
        <v>1065901995</v>
      </c>
      <c r="D91" s="131" t="s">
        <v>134</v>
      </c>
      <c r="E91" s="131">
        <v>1055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</row>
    <row r="92" spans="1:12" s="31" customFormat="1" ht="16.5" hidden="1" x14ac:dyDescent="0.2">
      <c r="A92" s="113">
        <v>95</v>
      </c>
      <c r="B92" s="130" t="s">
        <v>55</v>
      </c>
      <c r="C92" s="131">
        <v>49760452</v>
      </c>
      <c r="D92" s="131" t="s">
        <v>13</v>
      </c>
      <c r="E92" s="131">
        <v>1046</v>
      </c>
      <c r="F92" s="33">
        <v>1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1</v>
      </c>
    </row>
    <row r="93" spans="1:12" s="31" customFormat="1" ht="16.5" hidden="1" x14ac:dyDescent="0.2">
      <c r="A93" s="113">
        <v>96</v>
      </c>
      <c r="B93" s="130" t="s">
        <v>43</v>
      </c>
      <c r="C93" s="131">
        <v>1065604401</v>
      </c>
      <c r="D93" s="131" t="s">
        <v>13</v>
      </c>
      <c r="E93" s="131">
        <v>1046</v>
      </c>
      <c r="F93" s="33">
        <v>1</v>
      </c>
      <c r="G93" s="33">
        <v>1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</row>
    <row r="94" spans="1:12" s="31" customFormat="1" ht="16.5" x14ac:dyDescent="0.2">
      <c r="A94" s="113">
        <v>97</v>
      </c>
      <c r="B94" s="130" t="s">
        <v>290</v>
      </c>
      <c r="C94" s="131">
        <v>91486170</v>
      </c>
      <c r="D94" s="131" t="s">
        <v>123</v>
      </c>
      <c r="E94" s="131">
        <v>1185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</row>
    <row r="95" spans="1:12" s="31" customFormat="1" ht="16.5" x14ac:dyDescent="0.2">
      <c r="A95" s="113">
        <v>98</v>
      </c>
      <c r="B95" s="130" t="s">
        <v>195</v>
      </c>
      <c r="C95" s="131">
        <v>1057601235</v>
      </c>
      <c r="D95" s="131" t="s">
        <v>117</v>
      </c>
      <c r="E95" s="131">
        <v>1047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</row>
    <row r="96" spans="1:12" s="31" customFormat="1" ht="16.5" hidden="1" x14ac:dyDescent="0.2">
      <c r="A96" s="113">
        <v>99</v>
      </c>
      <c r="B96" s="130" t="s">
        <v>228</v>
      </c>
      <c r="C96" s="131">
        <v>1116258948</v>
      </c>
      <c r="D96" s="131" t="s">
        <v>130</v>
      </c>
      <c r="E96" s="131">
        <v>1034</v>
      </c>
      <c r="F96" s="33">
        <v>4</v>
      </c>
      <c r="G96" s="33">
        <v>3</v>
      </c>
      <c r="H96" s="33">
        <v>0</v>
      </c>
      <c r="I96" s="33">
        <v>0</v>
      </c>
      <c r="J96" s="33">
        <v>1</v>
      </c>
      <c r="K96" s="33">
        <v>0</v>
      </c>
      <c r="L96" s="33">
        <v>0</v>
      </c>
    </row>
    <row r="97" spans="1:12" s="31" customFormat="1" ht="16.5" x14ac:dyDescent="0.2">
      <c r="A97" s="113">
        <v>100</v>
      </c>
      <c r="B97" s="130" t="s">
        <v>83</v>
      </c>
      <c r="C97" s="131">
        <v>36175736</v>
      </c>
      <c r="D97" s="131" t="s">
        <v>127</v>
      </c>
      <c r="E97" s="131">
        <v>1069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</row>
    <row r="98" spans="1:12" s="31" customFormat="1" ht="16.5" x14ac:dyDescent="0.2">
      <c r="A98" s="113">
        <v>101</v>
      </c>
      <c r="B98" s="130" t="s">
        <v>137</v>
      </c>
      <c r="C98" s="131">
        <v>1102838878</v>
      </c>
      <c r="D98" s="131" t="s">
        <v>122</v>
      </c>
      <c r="E98" s="131">
        <v>1006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</row>
    <row r="99" spans="1:12" s="31" customFormat="1" ht="16.5" hidden="1" x14ac:dyDescent="0.2">
      <c r="A99" s="113">
        <v>102</v>
      </c>
      <c r="B99" s="130" t="s">
        <v>97</v>
      </c>
      <c r="C99" s="131">
        <v>91079206</v>
      </c>
      <c r="D99" s="131" t="s">
        <v>29</v>
      </c>
      <c r="E99" s="131">
        <v>1212</v>
      </c>
      <c r="F99" s="33">
        <v>2</v>
      </c>
      <c r="G99" s="33">
        <v>0</v>
      </c>
      <c r="H99" s="33">
        <v>0</v>
      </c>
      <c r="I99" s="33">
        <v>1</v>
      </c>
      <c r="J99" s="33">
        <v>0</v>
      </c>
      <c r="K99" s="33">
        <v>1</v>
      </c>
      <c r="L99" s="33">
        <v>0</v>
      </c>
    </row>
    <row r="100" spans="1:12" s="31" customFormat="1" ht="16.5" x14ac:dyDescent="0.2">
      <c r="A100" s="113">
        <v>103</v>
      </c>
      <c r="B100" s="130" t="s">
        <v>291</v>
      </c>
      <c r="C100" s="131">
        <v>1061762147</v>
      </c>
      <c r="D100" s="131" t="s">
        <v>129</v>
      </c>
      <c r="E100" s="131">
        <v>1045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</row>
    <row r="101" spans="1:12" s="31" customFormat="1" ht="16.5" hidden="1" x14ac:dyDescent="0.2">
      <c r="A101" s="113">
        <v>104</v>
      </c>
      <c r="B101" s="130" t="s">
        <v>92</v>
      </c>
      <c r="C101" s="131">
        <v>59311332</v>
      </c>
      <c r="D101" s="131" t="s">
        <v>15</v>
      </c>
      <c r="E101" s="131">
        <v>1246</v>
      </c>
      <c r="F101" s="33">
        <v>13</v>
      </c>
      <c r="G101" s="33">
        <v>3</v>
      </c>
      <c r="H101" s="33">
        <v>0</v>
      </c>
      <c r="I101" s="33">
        <v>4</v>
      </c>
      <c r="J101" s="33">
        <v>6</v>
      </c>
      <c r="K101" s="33">
        <v>0</v>
      </c>
      <c r="L101" s="33">
        <v>0</v>
      </c>
    </row>
    <row r="102" spans="1:12" s="31" customFormat="1" ht="16.5" hidden="1" x14ac:dyDescent="0.2">
      <c r="A102" s="113">
        <v>105</v>
      </c>
      <c r="B102" s="130" t="s">
        <v>204</v>
      </c>
      <c r="C102" s="131">
        <v>3171814</v>
      </c>
      <c r="D102" s="131" t="s">
        <v>115</v>
      </c>
      <c r="E102" s="131">
        <v>1130</v>
      </c>
      <c r="F102" s="33">
        <v>4</v>
      </c>
      <c r="G102" s="33">
        <v>2</v>
      </c>
      <c r="H102" s="33">
        <v>0</v>
      </c>
      <c r="I102" s="33">
        <v>0</v>
      </c>
      <c r="J102" s="33">
        <v>2</v>
      </c>
      <c r="K102" s="33">
        <v>0</v>
      </c>
      <c r="L102" s="33">
        <v>0</v>
      </c>
    </row>
    <row r="103" spans="1:12" s="31" customFormat="1" ht="16.5" hidden="1" x14ac:dyDescent="0.2">
      <c r="A103" s="113">
        <v>106</v>
      </c>
      <c r="B103" s="130" t="s">
        <v>292</v>
      </c>
      <c r="C103" s="131">
        <v>1110578591</v>
      </c>
      <c r="D103" s="131" t="s">
        <v>116</v>
      </c>
      <c r="E103" s="131">
        <v>1070</v>
      </c>
      <c r="F103" s="33">
        <v>2</v>
      </c>
      <c r="G103" s="33">
        <v>1</v>
      </c>
      <c r="H103" s="33">
        <v>0</v>
      </c>
      <c r="I103" s="33">
        <v>1</v>
      </c>
      <c r="J103" s="33">
        <v>0</v>
      </c>
      <c r="K103" s="33">
        <v>0</v>
      </c>
      <c r="L103" s="33">
        <v>0</v>
      </c>
    </row>
    <row r="104" spans="1:12" s="31" customFormat="1" ht="16.5" hidden="1" x14ac:dyDescent="0.2">
      <c r="A104" s="113">
        <v>107</v>
      </c>
      <c r="B104" s="130" t="s">
        <v>91</v>
      </c>
      <c r="C104" s="131">
        <v>12997397</v>
      </c>
      <c r="D104" s="131" t="s">
        <v>15</v>
      </c>
      <c r="E104" s="131">
        <v>1246</v>
      </c>
      <c r="F104" s="33">
        <v>4</v>
      </c>
      <c r="G104" s="33">
        <v>1</v>
      </c>
      <c r="H104" s="33">
        <v>0</v>
      </c>
      <c r="I104" s="33">
        <v>1</v>
      </c>
      <c r="J104" s="33">
        <v>2</v>
      </c>
      <c r="K104" s="33">
        <v>0</v>
      </c>
      <c r="L104" s="33">
        <v>0</v>
      </c>
    </row>
    <row r="105" spans="1:12" s="31" customFormat="1" ht="16.5" hidden="1" x14ac:dyDescent="0.2">
      <c r="A105" s="113">
        <v>108</v>
      </c>
      <c r="B105" s="130" t="s">
        <v>22</v>
      </c>
      <c r="C105" s="131">
        <v>10933968</v>
      </c>
      <c r="D105" s="131" t="s">
        <v>120</v>
      </c>
      <c r="E105" s="131">
        <v>1005</v>
      </c>
      <c r="F105" s="33">
        <v>3</v>
      </c>
      <c r="G105" s="33">
        <v>2</v>
      </c>
      <c r="H105" s="33">
        <v>0</v>
      </c>
      <c r="I105" s="33">
        <v>0</v>
      </c>
      <c r="J105" s="33">
        <v>1</v>
      </c>
      <c r="K105" s="33">
        <v>0</v>
      </c>
      <c r="L105" s="33">
        <v>0</v>
      </c>
    </row>
    <row r="106" spans="1:12" s="31" customFormat="1" ht="16.5" hidden="1" x14ac:dyDescent="0.2">
      <c r="A106" s="113">
        <v>109</v>
      </c>
      <c r="B106" s="130" t="s">
        <v>7</v>
      </c>
      <c r="C106" s="131">
        <v>55307399</v>
      </c>
      <c r="D106" s="131" t="s">
        <v>123</v>
      </c>
      <c r="E106" s="131">
        <v>1185</v>
      </c>
      <c r="F106" s="33">
        <v>7</v>
      </c>
      <c r="G106" s="33">
        <v>6</v>
      </c>
      <c r="H106" s="33">
        <v>0</v>
      </c>
      <c r="I106" s="33">
        <v>0</v>
      </c>
      <c r="J106" s="33">
        <v>1</v>
      </c>
      <c r="K106" s="33">
        <v>0</v>
      </c>
      <c r="L106" s="33">
        <v>0</v>
      </c>
    </row>
    <row r="107" spans="1:12" s="31" customFormat="1" ht="16.5" hidden="1" x14ac:dyDescent="0.2">
      <c r="A107" s="113">
        <v>110</v>
      </c>
      <c r="B107" s="130" t="s">
        <v>293</v>
      </c>
      <c r="C107" s="131">
        <v>8505969</v>
      </c>
      <c r="D107" s="131" t="s">
        <v>123</v>
      </c>
      <c r="E107" s="131">
        <v>1185</v>
      </c>
      <c r="F107" s="33">
        <v>2</v>
      </c>
      <c r="G107" s="33">
        <v>1</v>
      </c>
      <c r="H107" s="33">
        <v>0</v>
      </c>
      <c r="I107" s="33">
        <v>0</v>
      </c>
      <c r="J107" s="33">
        <v>1</v>
      </c>
      <c r="K107" s="33">
        <v>0</v>
      </c>
      <c r="L107" s="33">
        <v>0</v>
      </c>
    </row>
    <row r="108" spans="1:12" s="31" customFormat="1" ht="16.5" x14ac:dyDescent="0.2">
      <c r="A108" s="113">
        <v>111</v>
      </c>
      <c r="B108" s="130" t="s">
        <v>34</v>
      </c>
      <c r="C108" s="131">
        <v>64550819</v>
      </c>
      <c r="D108" s="131" t="s">
        <v>122</v>
      </c>
      <c r="E108" s="131">
        <v>1006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</row>
    <row r="109" spans="1:12" s="31" customFormat="1" ht="16.5" x14ac:dyDescent="0.2">
      <c r="A109" s="113">
        <v>112</v>
      </c>
      <c r="B109" s="130" t="s">
        <v>294</v>
      </c>
      <c r="C109" s="131">
        <v>1121833199</v>
      </c>
      <c r="D109" s="131" t="s">
        <v>118</v>
      </c>
      <c r="E109" s="131">
        <v>1039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</row>
    <row r="110" spans="1:12" s="31" customFormat="1" ht="16.5" x14ac:dyDescent="0.2">
      <c r="A110" s="113">
        <v>113</v>
      </c>
      <c r="B110" s="130" t="s">
        <v>295</v>
      </c>
      <c r="C110" s="131">
        <v>53097195</v>
      </c>
      <c r="D110" s="131" t="s">
        <v>296</v>
      </c>
      <c r="E110" s="131">
        <v>1265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</row>
    <row r="111" spans="1:12" s="31" customFormat="1" ht="16.5" hidden="1" x14ac:dyDescent="0.2">
      <c r="A111" s="113">
        <v>114</v>
      </c>
      <c r="B111" s="130" t="s">
        <v>297</v>
      </c>
      <c r="C111" s="131">
        <v>1065890892</v>
      </c>
      <c r="D111" s="131" t="s">
        <v>119</v>
      </c>
      <c r="E111" s="131">
        <v>1064</v>
      </c>
      <c r="F111" s="33">
        <v>3</v>
      </c>
      <c r="G111" s="33">
        <v>0</v>
      </c>
      <c r="H111" s="33">
        <v>0</v>
      </c>
      <c r="I111" s="33">
        <v>0</v>
      </c>
      <c r="J111" s="33">
        <v>2</v>
      </c>
      <c r="K111" s="33">
        <v>0</v>
      </c>
      <c r="L111" s="33">
        <v>1</v>
      </c>
    </row>
    <row r="112" spans="1:12" s="31" customFormat="1" ht="16.5" x14ac:dyDescent="0.2">
      <c r="A112" s="113">
        <v>115</v>
      </c>
      <c r="B112" s="130" t="s">
        <v>298</v>
      </c>
      <c r="C112" s="131">
        <v>1065904611</v>
      </c>
      <c r="D112" s="131" t="s">
        <v>119</v>
      </c>
      <c r="E112" s="131">
        <v>1064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</row>
    <row r="113" spans="1:12" s="31" customFormat="1" ht="16.5" hidden="1" x14ac:dyDescent="0.2">
      <c r="A113" s="113">
        <v>116</v>
      </c>
      <c r="B113" s="130" t="s">
        <v>65</v>
      </c>
      <c r="C113" s="131">
        <v>1094574650</v>
      </c>
      <c r="D113" s="131" t="s">
        <v>131</v>
      </c>
      <c r="E113" s="131">
        <v>1023</v>
      </c>
      <c r="F113" s="33">
        <v>7</v>
      </c>
      <c r="G113" s="33">
        <v>1</v>
      </c>
      <c r="H113" s="33">
        <v>0</v>
      </c>
      <c r="I113" s="33">
        <v>4</v>
      </c>
      <c r="J113" s="33">
        <v>1</v>
      </c>
      <c r="K113" s="33">
        <v>0</v>
      </c>
      <c r="L113" s="33">
        <v>1</v>
      </c>
    </row>
    <row r="114" spans="1:12" s="31" customFormat="1" ht="16.5" x14ac:dyDescent="0.2">
      <c r="A114" s="113">
        <v>117</v>
      </c>
      <c r="B114" s="130" t="s">
        <v>299</v>
      </c>
      <c r="C114" s="131">
        <v>1144028592</v>
      </c>
      <c r="D114" s="131" t="s">
        <v>124</v>
      </c>
      <c r="E114" s="131">
        <v>1026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</row>
    <row r="115" spans="1:12" s="31" customFormat="1" ht="16.5" hidden="1" x14ac:dyDescent="0.2">
      <c r="A115" s="113">
        <v>118</v>
      </c>
      <c r="B115" s="130" t="s">
        <v>32</v>
      </c>
      <c r="C115" s="131">
        <v>33025654</v>
      </c>
      <c r="D115" s="131" t="s">
        <v>17</v>
      </c>
      <c r="E115" s="131">
        <v>1131</v>
      </c>
      <c r="F115" s="33">
        <v>5</v>
      </c>
      <c r="G115" s="33">
        <v>1</v>
      </c>
      <c r="H115" s="33">
        <v>2</v>
      </c>
      <c r="I115" s="33">
        <v>0</v>
      </c>
      <c r="J115" s="33">
        <v>2</v>
      </c>
      <c r="K115" s="33">
        <v>0</v>
      </c>
      <c r="L115" s="33">
        <v>0</v>
      </c>
    </row>
    <row r="116" spans="1:12" s="31" customFormat="1" ht="16.5" x14ac:dyDescent="0.2">
      <c r="A116" s="113">
        <v>119</v>
      </c>
      <c r="B116" s="130" t="s">
        <v>59</v>
      </c>
      <c r="C116" s="131">
        <v>45647689</v>
      </c>
      <c r="D116" s="131" t="s">
        <v>17</v>
      </c>
      <c r="E116" s="131">
        <v>1131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</row>
    <row r="117" spans="1:12" s="31" customFormat="1" ht="16.5" x14ac:dyDescent="0.2">
      <c r="A117" s="113">
        <v>120</v>
      </c>
      <c r="B117" s="130" t="s">
        <v>70</v>
      </c>
      <c r="C117" s="131">
        <v>13275906</v>
      </c>
      <c r="D117" s="131" t="s">
        <v>132</v>
      </c>
      <c r="E117" s="131">
        <v>1003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</row>
    <row r="118" spans="1:12" s="31" customFormat="1" ht="16.5" hidden="1" x14ac:dyDescent="0.2">
      <c r="A118" s="113">
        <v>121</v>
      </c>
      <c r="B118" s="130" t="s">
        <v>16</v>
      </c>
      <c r="C118" s="131">
        <v>17525371</v>
      </c>
      <c r="D118" s="131" t="s">
        <v>132</v>
      </c>
      <c r="E118" s="131">
        <v>1003</v>
      </c>
      <c r="F118" s="33">
        <v>5</v>
      </c>
      <c r="G118" s="33">
        <v>4</v>
      </c>
      <c r="H118" s="33">
        <v>0</v>
      </c>
      <c r="I118" s="33">
        <v>0</v>
      </c>
      <c r="J118" s="33">
        <v>0</v>
      </c>
      <c r="K118" s="33">
        <v>1</v>
      </c>
      <c r="L118" s="33">
        <v>0</v>
      </c>
    </row>
    <row r="119" spans="1:12" s="31" customFormat="1" ht="16.5" x14ac:dyDescent="0.2">
      <c r="A119" s="113">
        <v>122</v>
      </c>
      <c r="B119" s="130" t="s">
        <v>300</v>
      </c>
      <c r="C119" s="131">
        <v>60333627</v>
      </c>
      <c r="D119" s="131" t="s">
        <v>132</v>
      </c>
      <c r="E119" s="131">
        <v>1003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</row>
    <row r="120" spans="1:12" s="31" customFormat="1" ht="16.5" hidden="1" x14ac:dyDescent="0.2">
      <c r="A120" s="113">
        <v>123</v>
      </c>
      <c r="B120" s="130" t="s">
        <v>73</v>
      </c>
      <c r="C120" s="131">
        <v>88232048</v>
      </c>
      <c r="D120" s="131" t="s">
        <v>132</v>
      </c>
      <c r="E120" s="131">
        <v>1003</v>
      </c>
      <c r="F120" s="33">
        <v>3</v>
      </c>
      <c r="G120" s="33">
        <v>3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</row>
    <row r="121" spans="1:12" s="31" customFormat="1" ht="16.5" hidden="1" x14ac:dyDescent="0.2">
      <c r="A121" s="113">
        <v>124</v>
      </c>
      <c r="B121" s="130" t="s">
        <v>75</v>
      </c>
      <c r="C121" s="131">
        <v>1090376879</v>
      </c>
      <c r="D121" s="131" t="s">
        <v>132</v>
      </c>
      <c r="E121" s="131">
        <v>1003</v>
      </c>
      <c r="F121" s="33">
        <v>4</v>
      </c>
      <c r="G121" s="33">
        <v>2</v>
      </c>
      <c r="H121" s="33">
        <v>0</v>
      </c>
      <c r="I121" s="33">
        <v>0</v>
      </c>
      <c r="J121" s="33">
        <v>0</v>
      </c>
      <c r="K121" s="33">
        <v>1</v>
      </c>
      <c r="L121" s="33">
        <v>1</v>
      </c>
    </row>
    <row r="122" spans="1:12" s="31" customFormat="1" ht="16.5" hidden="1" x14ac:dyDescent="0.2">
      <c r="A122" s="113">
        <v>125</v>
      </c>
      <c r="B122" s="130" t="s">
        <v>71</v>
      </c>
      <c r="C122" s="131">
        <v>1090388225</v>
      </c>
      <c r="D122" s="131" t="s">
        <v>132</v>
      </c>
      <c r="E122" s="131">
        <v>1003</v>
      </c>
      <c r="F122" s="33">
        <v>7</v>
      </c>
      <c r="G122" s="33">
        <v>2</v>
      </c>
      <c r="H122" s="33">
        <v>0</v>
      </c>
      <c r="I122" s="33">
        <v>0</v>
      </c>
      <c r="J122" s="33">
        <v>5</v>
      </c>
      <c r="K122" s="33">
        <v>0</v>
      </c>
      <c r="L122" s="33">
        <v>0</v>
      </c>
    </row>
    <row r="123" spans="1:12" s="31" customFormat="1" ht="16.5" x14ac:dyDescent="0.2">
      <c r="A123" s="113">
        <v>126</v>
      </c>
      <c r="B123" s="130" t="s">
        <v>76</v>
      </c>
      <c r="C123" s="131">
        <v>37272142</v>
      </c>
      <c r="D123" s="131" t="s">
        <v>77</v>
      </c>
      <c r="E123" s="131">
        <v>1016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</row>
    <row r="124" spans="1:12" s="31" customFormat="1" ht="16.5" hidden="1" x14ac:dyDescent="0.2">
      <c r="A124" s="113">
        <v>127</v>
      </c>
      <c r="B124" s="130" t="s">
        <v>80</v>
      </c>
      <c r="C124" s="131">
        <v>1090399192</v>
      </c>
      <c r="D124" s="131" t="s">
        <v>77</v>
      </c>
      <c r="E124" s="131">
        <v>1016</v>
      </c>
      <c r="F124" s="33">
        <v>5</v>
      </c>
      <c r="G124" s="33">
        <v>3</v>
      </c>
      <c r="H124" s="33">
        <v>0</v>
      </c>
      <c r="I124" s="33">
        <v>0</v>
      </c>
      <c r="J124" s="33">
        <v>1</v>
      </c>
      <c r="K124" s="33">
        <v>0</v>
      </c>
      <c r="L124" s="33">
        <v>1</v>
      </c>
    </row>
    <row r="125" spans="1:12" s="31" customFormat="1" ht="16.5" x14ac:dyDescent="0.2">
      <c r="A125" s="113">
        <v>129</v>
      </c>
      <c r="B125" s="130" t="s">
        <v>301</v>
      </c>
      <c r="C125" s="131">
        <v>1052409001</v>
      </c>
      <c r="D125" s="131" t="s">
        <v>114</v>
      </c>
      <c r="E125" s="131">
        <v>1061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</row>
    <row r="126" spans="1:12" s="2" customFormat="1" ht="16.5" x14ac:dyDescent="0.25">
      <c r="A126" s="113">
        <v>130</v>
      </c>
      <c r="B126" s="130" t="s">
        <v>302</v>
      </c>
      <c r="C126" s="131">
        <v>1070621387</v>
      </c>
      <c r="D126" s="131" t="s">
        <v>127</v>
      </c>
      <c r="E126" s="131">
        <v>1069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</row>
    <row r="127" spans="1:12" s="21" customFormat="1" ht="16.5" x14ac:dyDescent="0.25">
      <c r="A127" s="113">
        <v>131</v>
      </c>
      <c r="B127" s="130" t="s">
        <v>84</v>
      </c>
      <c r="C127" s="131">
        <v>14233661</v>
      </c>
      <c r="D127" s="131" t="s">
        <v>116</v>
      </c>
      <c r="E127" s="131">
        <v>1070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</row>
    <row r="128" spans="1:12" s="21" customFormat="1" ht="16.5" hidden="1" x14ac:dyDescent="0.25">
      <c r="A128" s="113">
        <v>132</v>
      </c>
      <c r="B128" s="130" t="s">
        <v>11</v>
      </c>
      <c r="C128" s="131">
        <v>1084253563</v>
      </c>
      <c r="D128" s="131" t="s">
        <v>125</v>
      </c>
      <c r="E128" s="131">
        <v>1141</v>
      </c>
      <c r="F128" s="33">
        <v>6</v>
      </c>
      <c r="G128" s="33">
        <v>4</v>
      </c>
      <c r="H128" s="33">
        <v>0</v>
      </c>
      <c r="I128" s="33">
        <v>0</v>
      </c>
      <c r="J128" s="33">
        <v>2</v>
      </c>
      <c r="K128" s="33">
        <v>0</v>
      </c>
      <c r="L128" s="33">
        <v>0</v>
      </c>
    </row>
    <row r="129" spans="1:12" s="21" customFormat="1" ht="16.5" hidden="1" x14ac:dyDescent="0.25">
      <c r="A129" s="113">
        <v>133</v>
      </c>
      <c r="B129" s="130" t="s">
        <v>88</v>
      </c>
      <c r="C129" s="131">
        <v>17689042</v>
      </c>
      <c r="D129" s="131" t="s">
        <v>89</v>
      </c>
      <c r="E129" s="131">
        <v>1178</v>
      </c>
      <c r="F129" s="33">
        <v>6</v>
      </c>
      <c r="G129" s="33">
        <v>0</v>
      </c>
      <c r="H129" s="33">
        <v>1</v>
      </c>
      <c r="I129" s="33">
        <v>2</v>
      </c>
      <c r="J129" s="33">
        <v>3</v>
      </c>
      <c r="K129" s="33">
        <v>0</v>
      </c>
      <c r="L129" s="33">
        <v>0</v>
      </c>
    </row>
    <row r="130" spans="1:12" s="2" customFormat="1" ht="16.5" hidden="1" x14ac:dyDescent="0.25">
      <c r="A130" s="113">
        <v>134</v>
      </c>
      <c r="B130" s="130" t="s">
        <v>303</v>
      </c>
      <c r="C130" s="131">
        <v>71210151</v>
      </c>
      <c r="D130" s="131" t="s">
        <v>126</v>
      </c>
      <c r="E130" s="131">
        <v>1058</v>
      </c>
      <c r="F130" s="33">
        <v>2</v>
      </c>
      <c r="G130" s="33">
        <v>0</v>
      </c>
      <c r="H130" s="33">
        <v>0</v>
      </c>
      <c r="I130" s="33">
        <v>1</v>
      </c>
      <c r="J130" s="33">
        <v>1</v>
      </c>
      <c r="K130" s="33">
        <v>0</v>
      </c>
      <c r="L130" s="33">
        <v>0</v>
      </c>
    </row>
    <row r="131" spans="1:12" s="2" customFormat="1" ht="16.5" hidden="1" x14ac:dyDescent="0.25">
      <c r="A131" s="113">
        <v>135</v>
      </c>
      <c r="B131" s="130" t="s">
        <v>198</v>
      </c>
      <c r="C131" s="131">
        <v>1053833173</v>
      </c>
      <c r="D131" s="131" t="s">
        <v>126</v>
      </c>
      <c r="E131" s="131">
        <v>1058</v>
      </c>
      <c r="F131" s="33">
        <v>6</v>
      </c>
      <c r="G131" s="33">
        <v>0</v>
      </c>
      <c r="H131" s="33">
        <v>0</v>
      </c>
      <c r="I131" s="33">
        <v>1</v>
      </c>
      <c r="J131" s="33">
        <v>5</v>
      </c>
      <c r="K131" s="33">
        <v>0</v>
      </c>
      <c r="L131" s="33">
        <v>0</v>
      </c>
    </row>
    <row r="132" spans="1:12" s="2" customFormat="1" ht="16.5" hidden="1" x14ac:dyDescent="0.25">
      <c r="A132" s="113">
        <v>136</v>
      </c>
      <c r="B132" s="130" t="s">
        <v>304</v>
      </c>
      <c r="C132" s="131">
        <v>1054860604</v>
      </c>
      <c r="D132" s="131" t="s">
        <v>126</v>
      </c>
      <c r="E132" s="131">
        <v>1058</v>
      </c>
      <c r="F132" s="33">
        <v>4</v>
      </c>
      <c r="G132" s="33">
        <v>3</v>
      </c>
      <c r="H132" s="33">
        <v>0</v>
      </c>
      <c r="I132" s="33">
        <v>0</v>
      </c>
      <c r="J132" s="33">
        <v>1</v>
      </c>
      <c r="K132" s="33">
        <v>0</v>
      </c>
      <c r="L132" s="33">
        <v>0</v>
      </c>
    </row>
    <row r="133" spans="1:12" s="2" customFormat="1" ht="16.5" x14ac:dyDescent="0.25">
      <c r="A133" s="113">
        <v>137</v>
      </c>
      <c r="B133" s="130" t="s">
        <v>39</v>
      </c>
      <c r="C133" s="131">
        <v>36301027</v>
      </c>
      <c r="D133" s="131" t="s">
        <v>120</v>
      </c>
      <c r="E133" s="131">
        <v>1005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</row>
    <row r="134" spans="1:12" s="2" customFormat="1" ht="16.5" x14ac:dyDescent="0.25">
      <c r="A134" s="113">
        <v>138</v>
      </c>
      <c r="B134" s="130" t="s">
        <v>110</v>
      </c>
      <c r="C134" s="131">
        <v>1061704650</v>
      </c>
      <c r="D134" s="131" t="s">
        <v>129</v>
      </c>
      <c r="E134" s="131">
        <v>1045</v>
      </c>
      <c r="F134" s="106">
        <v>0</v>
      </c>
      <c r="G134" s="33">
        <v>0</v>
      </c>
      <c r="H134" s="106">
        <v>0</v>
      </c>
      <c r="I134" s="33">
        <v>0</v>
      </c>
      <c r="J134" s="33">
        <v>0</v>
      </c>
      <c r="K134" s="33">
        <v>0</v>
      </c>
      <c r="L134" s="33">
        <v>0</v>
      </c>
    </row>
    <row r="135" spans="1:12" s="2" customFormat="1" ht="16.5" x14ac:dyDescent="0.25">
      <c r="A135" s="113">
        <v>139</v>
      </c>
      <c r="B135" s="130" t="s">
        <v>52</v>
      </c>
      <c r="C135" s="131">
        <v>34322757</v>
      </c>
      <c r="D135" s="131" t="s">
        <v>129</v>
      </c>
      <c r="E135" s="131">
        <v>1045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</row>
    <row r="136" spans="1:12" s="2" customFormat="1" ht="16.5" hidden="1" x14ac:dyDescent="0.25">
      <c r="A136" s="113">
        <v>140</v>
      </c>
      <c r="B136" s="130" t="s">
        <v>96</v>
      </c>
      <c r="C136" s="131">
        <v>1104129377</v>
      </c>
      <c r="D136" s="131" t="s">
        <v>50</v>
      </c>
      <c r="E136" s="131">
        <v>1182</v>
      </c>
      <c r="F136" s="33">
        <v>9</v>
      </c>
      <c r="G136" s="33">
        <v>6</v>
      </c>
      <c r="H136" s="33">
        <v>0</v>
      </c>
      <c r="I136" s="33">
        <v>0</v>
      </c>
      <c r="J136" s="33">
        <v>3</v>
      </c>
      <c r="K136" s="33">
        <v>0</v>
      </c>
      <c r="L136" s="33">
        <v>0</v>
      </c>
    </row>
    <row r="137" spans="1:12" s="2" customFormat="1" ht="16.5" x14ac:dyDescent="0.25">
      <c r="A137" s="113">
        <v>141</v>
      </c>
      <c r="B137" s="130" t="s">
        <v>202</v>
      </c>
      <c r="C137" s="131">
        <v>37900478</v>
      </c>
      <c r="D137" s="131" t="s">
        <v>29</v>
      </c>
      <c r="E137" s="131">
        <v>1212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</row>
    <row r="138" spans="1:12" s="2" customFormat="1" ht="16.5" x14ac:dyDescent="0.25">
      <c r="A138" s="113">
        <v>142</v>
      </c>
      <c r="B138" s="130" t="s">
        <v>45</v>
      </c>
      <c r="C138" s="131">
        <v>1082851470</v>
      </c>
      <c r="D138" s="131" t="s">
        <v>121</v>
      </c>
      <c r="E138" s="131">
        <v>1007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</row>
    <row r="139" spans="1:12" s="2" customFormat="1" ht="16.5" x14ac:dyDescent="0.25">
      <c r="A139" s="113">
        <v>143</v>
      </c>
      <c r="B139" s="130" t="s">
        <v>305</v>
      </c>
      <c r="C139" s="131">
        <v>1082888826</v>
      </c>
      <c r="D139" s="131" t="s">
        <v>121</v>
      </c>
      <c r="E139" s="131">
        <v>1007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</row>
    <row r="140" spans="1:12" s="2" customFormat="1" ht="16.5" x14ac:dyDescent="0.25">
      <c r="A140" s="113">
        <v>144</v>
      </c>
      <c r="B140" s="130" t="s">
        <v>306</v>
      </c>
      <c r="C140" s="131">
        <v>92536830</v>
      </c>
      <c r="D140" s="131" t="s">
        <v>122</v>
      </c>
      <c r="E140" s="131">
        <v>1006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</row>
    <row r="141" spans="1:12" s="2" customFormat="1" ht="16.5" hidden="1" x14ac:dyDescent="0.25">
      <c r="A141" s="113">
        <v>145</v>
      </c>
      <c r="B141" s="130" t="s">
        <v>307</v>
      </c>
      <c r="C141" s="131">
        <v>1128200452</v>
      </c>
      <c r="D141" s="131" t="s">
        <v>122</v>
      </c>
      <c r="E141" s="131">
        <v>1006</v>
      </c>
      <c r="F141" s="33">
        <v>1</v>
      </c>
      <c r="G141" s="33">
        <v>0</v>
      </c>
      <c r="H141" s="33">
        <v>0</v>
      </c>
      <c r="I141" s="33">
        <v>0</v>
      </c>
      <c r="J141" s="33">
        <v>1</v>
      </c>
      <c r="K141" s="33">
        <v>0</v>
      </c>
      <c r="L141" s="33">
        <v>0</v>
      </c>
    </row>
    <row r="142" spans="1:12" s="2" customFormat="1" ht="16.5" hidden="1" x14ac:dyDescent="0.25">
      <c r="A142" s="113">
        <v>146</v>
      </c>
      <c r="B142" s="130" t="s">
        <v>27</v>
      </c>
      <c r="C142" s="131">
        <v>37932706</v>
      </c>
      <c r="D142" s="131" t="s">
        <v>135</v>
      </c>
      <c r="E142" s="131">
        <v>1187</v>
      </c>
      <c r="F142" s="33">
        <v>18</v>
      </c>
      <c r="G142" s="33">
        <v>6</v>
      </c>
      <c r="H142" s="33">
        <v>0</v>
      </c>
      <c r="I142" s="33">
        <v>3</v>
      </c>
      <c r="J142" s="33">
        <v>9</v>
      </c>
      <c r="K142" s="33">
        <v>0</v>
      </c>
      <c r="L142" s="33">
        <v>0</v>
      </c>
    </row>
    <row r="143" spans="1:12" s="2" customFormat="1" ht="16.5" x14ac:dyDescent="0.25">
      <c r="A143" s="113">
        <v>147</v>
      </c>
      <c r="B143" s="130" t="s">
        <v>48</v>
      </c>
      <c r="C143" s="131">
        <v>49667899</v>
      </c>
      <c r="D143" s="131" t="s">
        <v>135</v>
      </c>
      <c r="E143" s="131">
        <v>1187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</row>
    <row r="144" spans="1:12" s="2" customFormat="1" ht="16.5" x14ac:dyDescent="0.25">
      <c r="A144" s="113">
        <v>148</v>
      </c>
      <c r="B144" s="130" t="s">
        <v>103</v>
      </c>
      <c r="C144" s="131">
        <v>1022330131</v>
      </c>
      <c r="D144" s="131" t="s">
        <v>100</v>
      </c>
      <c r="E144" s="131">
        <v>1189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</row>
    <row r="145" spans="1:12" s="2" customFormat="1" ht="16.5" x14ac:dyDescent="0.25">
      <c r="A145" s="113">
        <v>149</v>
      </c>
      <c r="B145" s="130" t="s">
        <v>308</v>
      </c>
      <c r="C145" s="131">
        <v>1112100905</v>
      </c>
      <c r="D145" s="131" t="s">
        <v>130</v>
      </c>
      <c r="E145" s="131">
        <v>1034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</row>
    <row r="146" spans="1:12" s="2" customFormat="1" ht="16.5" hidden="1" x14ac:dyDescent="0.25">
      <c r="A146" s="113">
        <v>150</v>
      </c>
      <c r="B146" s="130" t="s">
        <v>12</v>
      </c>
      <c r="C146" s="131">
        <v>49773062</v>
      </c>
      <c r="D146" s="131" t="s">
        <v>13</v>
      </c>
      <c r="E146" s="131">
        <v>1046</v>
      </c>
      <c r="F146" s="33">
        <v>1</v>
      </c>
      <c r="G146" s="33">
        <v>0</v>
      </c>
      <c r="H146" s="33">
        <v>0</v>
      </c>
      <c r="I146" s="33">
        <v>0</v>
      </c>
      <c r="J146" s="33">
        <v>1</v>
      </c>
      <c r="K146" s="33">
        <v>0</v>
      </c>
      <c r="L146" s="33">
        <v>0</v>
      </c>
    </row>
    <row r="147" spans="1:12" s="2" customFormat="1" ht="16.5" hidden="1" x14ac:dyDescent="0.25">
      <c r="A147" s="113">
        <v>151</v>
      </c>
      <c r="B147" s="130" t="s">
        <v>40</v>
      </c>
      <c r="C147" s="131">
        <v>85270507</v>
      </c>
      <c r="D147" s="131" t="s">
        <v>13</v>
      </c>
      <c r="E147" s="131">
        <v>1046</v>
      </c>
      <c r="F147" s="33">
        <v>9</v>
      </c>
      <c r="G147" s="33">
        <v>5</v>
      </c>
      <c r="H147" s="33">
        <v>0</v>
      </c>
      <c r="I147" s="33">
        <v>0</v>
      </c>
      <c r="J147" s="33">
        <v>4</v>
      </c>
      <c r="K147" s="33">
        <v>0</v>
      </c>
      <c r="L147" s="33">
        <v>0</v>
      </c>
    </row>
    <row r="148" spans="1:12" s="2" customFormat="1" ht="16.5" x14ac:dyDescent="0.25">
      <c r="A148" s="113">
        <v>152</v>
      </c>
      <c r="B148" s="130" t="s">
        <v>309</v>
      </c>
      <c r="C148" s="131">
        <v>86078860</v>
      </c>
      <c r="D148" s="131" t="s">
        <v>118</v>
      </c>
      <c r="E148" s="131">
        <v>1039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</row>
    <row r="149" spans="1:12" s="2" customFormat="1" ht="16.5" x14ac:dyDescent="0.25">
      <c r="A149" s="113">
        <v>153</v>
      </c>
      <c r="B149" s="132" t="s">
        <v>310</v>
      </c>
      <c r="C149" s="133">
        <v>53011354</v>
      </c>
      <c r="D149" s="134" t="s">
        <v>13</v>
      </c>
      <c r="E149" s="133">
        <v>1046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</row>
    <row r="150" spans="1:12" s="2" customFormat="1" ht="16.5" hidden="1" x14ac:dyDescent="0.25">
      <c r="A150" s="113">
        <v>154</v>
      </c>
      <c r="B150" s="132" t="s">
        <v>311</v>
      </c>
      <c r="C150" s="133">
        <v>72138228</v>
      </c>
      <c r="D150" s="134" t="s">
        <v>123</v>
      </c>
      <c r="E150" s="133">
        <v>1185</v>
      </c>
      <c r="F150" s="33">
        <v>1</v>
      </c>
      <c r="G150" s="33">
        <v>1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</row>
    <row r="151" spans="1:12" s="2" customFormat="1" ht="16.5" hidden="1" x14ac:dyDescent="0.25">
      <c r="A151" s="113">
        <v>155</v>
      </c>
      <c r="B151" s="132" t="s">
        <v>312</v>
      </c>
      <c r="C151" s="133">
        <v>28422750</v>
      </c>
      <c r="D151" s="134" t="s">
        <v>144</v>
      </c>
      <c r="E151" s="133">
        <v>1268</v>
      </c>
      <c r="F151" s="33">
        <v>4</v>
      </c>
      <c r="G151" s="33">
        <v>0</v>
      </c>
      <c r="H151" s="33">
        <v>0</v>
      </c>
      <c r="I151" s="33">
        <v>0</v>
      </c>
      <c r="J151" s="33">
        <v>0</v>
      </c>
      <c r="K151" s="33">
        <v>4</v>
      </c>
      <c r="L151" s="33">
        <v>0</v>
      </c>
    </row>
    <row r="152" spans="1:12" s="2" customFormat="1" ht="16.5" x14ac:dyDescent="0.25">
      <c r="A152" s="113">
        <v>156</v>
      </c>
      <c r="B152" s="132" t="s">
        <v>313</v>
      </c>
      <c r="C152" s="133">
        <v>40325291</v>
      </c>
      <c r="D152" s="134" t="s">
        <v>113</v>
      </c>
      <c r="E152" s="133">
        <v>1010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</row>
    <row r="153" spans="1:12" s="2" customFormat="1" ht="16.5" x14ac:dyDescent="0.25">
      <c r="A153" s="113">
        <v>157</v>
      </c>
      <c r="B153" s="132" t="s">
        <v>314</v>
      </c>
      <c r="C153" s="133">
        <v>59832298</v>
      </c>
      <c r="D153" s="134" t="s">
        <v>15</v>
      </c>
      <c r="E153" s="133">
        <v>1246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</row>
    <row r="154" spans="1:12" s="2" customFormat="1" ht="16.5" x14ac:dyDescent="0.25">
      <c r="A154" s="113">
        <v>158</v>
      </c>
      <c r="B154" s="132" t="s">
        <v>315</v>
      </c>
      <c r="C154" s="133">
        <v>1022346176</v>
      </c>
      <c r="D154" s="134" t="s">
        <v>113</v>
      </c>
      <c r="E154" s="133">
        <v>1010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</row>
    <row r="155" spans="1:12" s="2" customFormat="1" ht="16.5" x14ac:dyDescent="0.25">
      <c r="A155" s="113">
        <v>159</v>
      </c>
      <c r="B155" s="132" t="s">
        <v>316</v>
      </c>
      <c r="C155" s="133">
        <v>26784417</v>
      </c>
      <c r="D155" s="134" t="s">
        <v>113</v>
      </c>
      <c r="E155" s="133">
        <v>1010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</row>
    <row r="156" spans="1:12" s="2" customFormat="1" ht="16.5" hidden="1" x14ac:dyDescent="0.25">
      <c r="A156" s="113">
        <v>160</v>
      </c>
      <c r="B156" s="132" t="s">
        <v>317</v>
      </c>
      <c r="C156" s="133">
        <v>1129565090</v>
      </c>
      <c r="D156" s="134" t="s">
        <v>123</v>
      </c>
      <c r="E156" s="133">
        <v>1185</v>
      </c>
      <c r="F156" s="33">
        <v>2</v>
      </c>
      <c r="G156" s="33">
        <v>1</v>
      </c>
      <c r="H156" s="33">
        <v>0</v>
      </c>
      <c r="I156" s="33">
        <v>0</v>
      </c>
      <c r="J156" s="33">
        <v>1</v>
      </c>
      <c r="K156" s="33">
        <v>0</v>
      </c>
      <c r="L156" s="33">
        <v>0</v>
      </c>
    </row>
    <row r="157" spans="1:12" s="2" customFormat="1" ht="16.5" hidden="1" x14ac:dyDescent="0.25">
      <c r="A157" s="113">
        <v>161</v>
      </c>
      <c r="B157" s="132" t="s">
        <v>318</v>
      </c>
      <c r="C157" s="133">
        <v>13259895</v>
      </c>
      <c r="D157" s="134" t="s">
        <v>132</v>
      </c>
      <c r="E157" s="133">
        <v>1003</v>
      </c>
      <c r="F157" s="33">
        <v>2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2</v>
      </c>
    </row>
    <row r="158" spans="1:12" s="2" customFormat="1" ht="16.5" x14ac:dyDescent="0.25">
      <c r="A158" s="113">
        <v>162</v>
      </c>
      <c r="B158" s="132" t="s">
        <v>319</v>
      </c>
      <c r="C158" s="133">
        <v>40415052</v>
      </c>
      <c r="D158" s="134" t="s">
        <v>142</v>
      </c>
      <c r="E158" s="133">
        <v>1083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</row>
    <row r="159" spans="1:12" s="2" customFormat="1" ht="16.5" x14ac:dyDescent="0.25">
      <c r="A159" s="113">
        <v>163</v>
      </c>
      <c r="B159" s="132" t="s">
        <v>320</v>
      </c>
      <c r="C159" s="133">
        <v>19309841</v>
      </c>
      <c r="D159" s="134" t="s">
        <v>113</v>
      </c>
      <c r="E159" s="133">
        <v>1010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</row>
    <row r="160" spans="1:12" s="2" customFormat="1" ht="16.5" x14ac:dyDescent="0.25">
      <c r="A160" s="113">
        <v>164</v>
      </c>
      <c r="B160" s="132" t="s">
        <v>321</v>
      </c>
      <c r="C160" s="133">
        <v>1019032568</v>
      </c>
      <c r="D160" s="134" t="s">
        <v>20</v>
      </c>
      <c r="E160" s="133">
        <v>1251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</row>
    <row r="161" spans="1:12" s="2" customFormat="1" ht="16.5" x14ac:dyDescent="0.25">
      <c r="A161" s="113">
        <v>165</v>
      </c>
      <c r="B161" s="132" t="s">
        <v>322</v>
      </c>
      <c r="C161" s="133">
        <v>38792185</v>
      </c>
      <c r="D161" s="134" t="s">
        <v>323</v>
      </c>
      <c r="E161" s="133">
        <v>1085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</row>
    <row r="162" spans="1:12" s="2" customFormat="1" ht="16.5" x14ac:dyDescent="0.25">
      <c r="A162" s="113">
        <v>166</v>
      </c>
      <c r="B162" s="132" t="s">
        <v>271</v>
      </c>
      <c r="C162" s="133">
        <v>1120353752</v>
      </c>
      <c r="D162" s="134" t="s">
        <v>142</v>
      </c>
      <c r="E162" s="133">
        <v>1083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</row>
    <row r="163" spans="1:12" s="2" customFormat="1" ht="16.5" x14ac:dyDescent="0.25">
      <c r="A163" s="113">
        <v>167</v>
      </c>
      <c r="B163" s="132" t="s">
        <v>324</v>
      </c>
      <c r="C163" s="133">
        <v>1063961059</v>
      </c>
      <c r="D163" s="134" t="s">
        <v>13</v>
      </c>
      <c r="E163" s="133">
        <v>1046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</row>
    <row r="164" spans="1:12" s="2" customFormat="1" ht="16.5" x14ac:dyDescent="0.25">
      <c r="A164" s="113">
        <v>168</v>
      </c>
      <c r="B164" s="132" t="s">
        <v>325</v>
      </c>
      <c r="C164" s="133">
        <v>1106779605</v>
      </c>
      <c r="D164" s="134" t="s">
        <v>116</v>
      </c>
      <c r="E164" s="133">
        <v>1070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</row>
    <row r="165" spans="1:12" s="2" customFormat="1" ht="16.5" x14ac:dyDescent="0.25">
      <c r="A165" s="113">
        <v>169</v>
      </c>
      <c r="B165" s="132" t="s">
        <v>326</v>
      </c>
      <c r="C165" s="133">
        <v>60367347</v>
      </c>
      <c r="D165" s="134" t="s">
        <v>77</v>
      </c>
      <c r="E165" s="133">
        <v>1016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</row>
    <row r="166" spans="1:12" s="2" customFormat="1" ht="16.5" x14ac:dyDescent="0.25">
      <c r="A166" s="113">
        <v>170</v>
      </c>
      <c r="B166" s="132" t="s">
        <v>327</v>
      </c>
      <c r="C166" s="133">
        <v>1014265679</v>
      </c>
      <c r="D166" s="134" t="s">
        <v>113</v>
      </c>
      <c r="E166" s="133">
        <v>1010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</row>
    <row r="167" spans="1:12" s="2" customFormat="1" ht="16.5" x14ac:dyDescent="0.25">
      <c r="A167" s="113">
        <v>171</v>
      </c>
      <c r="B167" s="132" t="s">
        <v>328</v>
      </c>
      <c r="C167" s="133">
        <v>9512361</v>
      </c>
      <c r="D167" s="134" t="s">
        <v>100</v>
      </c>
      <c r="E167" s="133">
        <v>1189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</row>
    <row r="168" spans="1:12" s="2" customFormat="1" ht="16.5" x14ac:dyDescent="0.25">
      <c r="A168" s="113">
        <v>172</v>
      </c>
      <c r="B168" s="132" t="s">
        <v>329</v>
      </c>
      <c r="C168" s="133">
        <v>72278752</v>
      </c>
      <c r="D168" s="134" t="s">
        <v>123</v>
      </c>
      <c r="E168" s="133">
        <v>1185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</row>
    <row r="169" spans="1:12" s="2" customFormat="1" ht="16.5" x14ac:dyDescent="0.25">
      <c r="A169" s="113">
        <v>173</v>
      </c>
      <c r="B169" s="132" t="s">
        <v>330</v>
      </c>
      <c r="C169" s="133">
        <v>5656888</v>
      </c>
      <c r="D169" s="134" t="s">
        <v>144</v>
      </c>
      <c r="E169" s="133">
        <v>1268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</row>
    <row r="170" spans="1:12" s="2" customFormat="1" ht="16.5" x14ac:dyDescent="0.25">
      <c r="A170" s="113">
        <v>174</v>
      </c>
      <c r="B170" s="132" t="s">
        <v>331</v>
      </c>
      <c r="C170" s="133">
        <v>93377449</v>
      </c>
      <c r="D170" s="134" t="s">
        <v>116</v>
      </c>
      <c r="E170" s="133">
        <v>1070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</row>
    <row r="171" spans="1:12" s="2" customFormat="1" ht="16.5" x14ac:dyDescent="0.25">
      <c r="A171" s="113">
        <v>175</v>
      </c>
      <c r="B171" s="132" t="s">
        <v>332</v>
      </c>
      <c r="C171" s="133">
        <v>1120355280</v>
      </c>
      <c r="D171" s="134" t="s">
        <v>142</v>
      </c>
      <c r="E171" s="133">
        <v>1083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</row>
    <row r="172" spans="1:12" s="2" customFormat="1" ht="16.5" x14ac:dyDescent="0.25">
      <c r="A172" s="113">
        <v>176</v>
      </c>
      <c r="B172" s="132" t="s">
        <v>333</v>
      </c>
      <c r="C172" s="133">
        <v>1045693386</v>
      </c>
      <c r="D172" s="134" t="s">
        <v>123</v>
      </c>
      <c r="E172" s="133">
        <v>1185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</row>
    <row r="173" spans="1:12" s="2" customFormat="1" ht="16.5" x14ac:dyDescent="0.25">
      <c r="A173" s="113">
        <v>177</v>
      </c>
      <c r="B173" s="132" t="s">
        <v>334</v>
      </c>
      <c r="C173" s="133">
        <v>47440338</v>
      </c>
      <c r="D173" s="134" t="s">
        <v>118</v>
      </c>
      <c r="E173" s="133">
        <v>1039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</row>
    <row r="174" spans="1:12" s="2" customFormat="1" ht="16.5" x14ac:dyDescent="0.25">
      <c r="A174" s="113">
        <v>178</v>
      </c>
      <c r="B174" s="132" t="s">
        <v>336</v>
      </c>
      <c r="C174" s="133">
        <v>55248205</v>
      </c>
      <c r="D174" s="134" t="s">
        <v>123</v>
      </c>
      <c r="E174" s="133">
        <v>1185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</row>
    <row r="175" spans="1:12" s="2" customFormat="1" ht="16.5" x14ac:dyDescent="0.25">
      <c r="A175" s="113">
        <v>179</v>
      </c>
      <c r="B175" s="132" t="s">
        <v>339</v>
      </c>
      <c r="C175" s="133">
        <v>50893210</v>
      </c>
      <c r="D175" s="131" t="s">
        <v>120</v>
      </c>
      <c r="E175" s="131">
        <v>1005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</row>
    <row r="176" spans="1:12" s="2" customFormat="1" ht="16.5" x14ac:dyDescent="0.25">
      <c r="A176" s="113">
        <v>180</v>
      </c>
      <c r="B176" s="132" t="s">
        <v>341</v>
      </c>
      <c r="C176" s="133">
        <v>24042216</v>
      </c>
      <c r="D176" s="131" t="s">
        <v>29</v>
      </c>
      <c r="E176" s="131">
        <v>1212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</row>
    <row r="177" spans="1:12" s="2" customFormat="1" ht="16.5" hidden="1" x14ac:dyDescent="0.25">
      <c r="A177" s="113">
        <v>181</v>
      </c>
      <c r="B177" s="132" t="s">
        <v>342</v>
      </c>
      <c r="C177" s="133">
        <v>1085269212</v>
      </c>
      <c r="D177" s="134" t="s">
        <v>15</v>
      </c>
      <c r="E177" s="133">
        <v>1246</v>
      </c>
      <c r="F177" s="33">
        <v>12</v>
      </c>
      <c r="G177" s="33">
        <v>1</v>
      </c>
      <c r="H177" s="33">
        <v>0</v>
      </c>
      <c r="I177" s="33">
        <v>5</v>
      </c>
      <c r="J177" s="33">
        <v>6</v>
      </c>
      <c r="K177" s="33">
        <v>0</v>
      </c>
      <c r="L177" s="33">
        <v>0</v>
      </c>
    </row>
    <row r="178" spans="1:12" s="2" customFormat="1" ht="16.5" x14ac:dyDescent="0.25">
      <c r="A178" s="113">
        <v>182</v>
      </c>
      <c r="B178" s="132" t="s">
        <v>343</v>
      </c>
      <c r="C178" s="133">
        <v>1144147033</v>
      </c>
      <c r="D178" s="134" t="s">
        <v>124</v>
      </c>
      <c r="E178" s="133">
        <v>1026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</row>
    <row r="179" spans="1:12" s="2" customFormat="1" ht="16.5" x14ac:dyDescent="0.25">
      <c r="A179" s="113">
        <v>183</v>
      </c>
      <c r="B179" s="132" t="s">
        <v>344</v>
      </c>
      <c r="C179" s="133">
        <v>49693444</v>
      </c>
      <c r="D179" s="131" t="s">
        <v>13</v>
      </c>
      <c r="E179" s="131">
        <v>1046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</row>
    <row r="180" spans="1:12" s="2" customFormat="1" ht="16.5" x14ac:dyDescent="0.25">
      <c r="A180" s="113">
        <v>184</v>
      </c>
      <c r="B180" s="132" t="s">
        <v>348</v>
      </c>
      <c r="C180" s="133">
        <v>1033702114</v>
      </c>
      <c r="D180" s="131" t="s">
        <v>20</v>
      </c>
      <c r="E180" s="131">
        <v>1251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</row>
  </sheetData>
  <conditionalFormatting sqref="G1:L180">
    <cfRule type="cellIs" dxfId="1" priority="2" operator="equal">
      <formula>0</formula>
    </cfRule>
  </conditionalFormatting>
  <conditionalFormatting sqref="F1:F18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Presupuesto</vt:lpstr>
      <vt:lpstr>Ventas Asesores</vt:lpstr>
      <vt:lpstr>Ventas</vt:lpstr>
      <vt:lpstr>Informe Diario P&amp;U</vt:lpstr>
      <vt:lpstr>Informe Diario U</vt:lpstr>
      <vt:lpstr>Informe x Asesor</vt:lpstr>
      <vt:lpstr>retirados por no ventas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2020-01-29T20:01:57Z</dcterms:modified>
</cp:coreProperties>
</file>